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5420" windowHeight="4110" tabRatio="622" activeTab="3"/>
  </bookViews>
  <sheets>
    <sheet name="RR HH" sheetId="6" r:id="rId1"/>
    <sheet name="INSTR-HERR" sheetId="5" r:id="rId2"/>
    <sheet name="LOGISTICA" sheetId="4" r:id="rId3"/>
    <sheet name="ADM Y UTILIDADES" sheetId="9" r:id="rId4"/>
    <sheet name="RESUMEN REGION 3" sheetId="10" r:id="rId5"/>
  </sheets>
  <definedNames>
    <definedName name="_xlnm.Print_Area" localSheetId="3">'ADM Y UTILIDADES'!$A$1:$I$22</definedName>
    <definedName name="_xlnm.Print_Area" localSheetId="1">'INSTR-HERR'!$A$1:$P$37</definedName>
    <definedName name="_xlnm.Print_Area" localSheetId="2">LOGISTICA!$A$1:$C$30</definedName>
    <definedName name="_xlnm.Print_Area" localSheetId="4">'RESUMEN REGION 3'!$A$3:$D$22</definedName>
    <definedName name="_xlnm.Print_Area" localSheetId="0">'RR HH'!$A$1:$F$18</definedName>
  </definedNames>
  <calcPr calcId="145621"/>
</workbook>
</file>

<file path=xl/calcChain.xml><?xml version="1.0" encoding="utf-8"?>
<calcChain xmlns="http://schemas.openxmlformats.org/spreadsheetml/2006/main">
  <c r="D14" i="10" l="1"/>
  <c r="D10" i="10"/>
  <c r="D6" i="10"/>
  <c r="F20" i="9"/>
  <c r="H20" i="9"/>
  <c r="H13" i="9"/>
  <c r="F13" i="9"/>
  <c r="D13" i="9"/>
  <c r="H6" i="9"/>
  <c r="F6" i="9"/>
  <c r="E6" i="9"/>
  <c r="D6" i="9"/>
  <c r="D20" i="9"/>
  <c r="E20" i="9" s="1"/>
  <c r="G20" i="9" s="1"/>
  <c r="I20" i="9" s="1"/>
  <c r="E13" i="9"/>
  <c r="G13" i="9" s="1"/>
  <c r="I13" i="9" s="1"/>
  <c r="G6" i="9"/>
  <c r="I6" i="9" s="1"/>
  <c r="C20" i="9"/>
  <c r="C13" i="9"/>
  <c r="C6" i="9"/>
  <c r="M37" i="5"/>
  <c r="P8" i="5"/>
  <c r="P7" i="5"/>
  <c r="P6" i="5"/>
  <c r="O9" i="5"/>
  <c r="O8" i="5"/>
  <c r="O7" i="5"/>
  <c r="O6" i="5"/>
  <c r="N9" i="5"/>
  <c r="N8" i="5"/>
  <c r="N7" i="5"/>
  <c r="N6" i="5"/>
  <c r="M9" i="5"/>
  <c r="M8" i="5"/>
  <c r="M7" i="5"/>
  <c r="M6" i="5"/>
  <c r="L11" i="5"/>
  <c r="L10" i="5"/>
  <c r="L9" i="5"/>
  <c r="L8" i="5"/>
  <c r="L7" i="5"/>
  <c r="L6" i="5"/>
  <c r="M34" i="5"/>
  <c r="M33" i="5"/>
  <c r="M32" i="5"/>
  <c r="M29" i="5"/>
  <c r="M28" i="5"/>
  <c r="M27" i="5"/>
  <c r="M26" i="5"/>
  <c r="M25" i="5"/>
  <c r="M24" i="5"/>
  <c r="M23" i="5"/>
  <c r="M22" i="5"/>
  <c r="M21" i="5"/>
  <c r="M20" i="5"/>
  <c r="M19" i="5"/>
  <c r="M18" i="5"/>
  <c r="M17" i="5"/>
  <c r="M16" i="5"/>
  <c r="M15" i="5"/>
  <c r="M14" i="5"/>
  <c r="M13" i="5"/>
  <c r="M12" i="5"/>
  <c r="M11" i="5"/>
  <c r="M10" i="5"/>
  <c r="K34" i="5"/>
  <c r="N34" i="5" s="1"/>
  <c r="O33" i="5"/>
  <c r="N33" i="5"/>
  <c r="K33" i="5"/>
  <c r="L33" i="5" s="1"/>
  <c r="K29" i="5"/>
  <c r="P29" i="5" s="1"/>
  <c r="L28" i="5"/>
  <c r="K28" i="5"/>
  <c r="P28" i="5" s="1"/>
  <c r="N27" i="5"/>
  <c r="L27" i="5"/>
  <c r="K27" i="5"/>
  <c r="P27" i="5" s="1"/>
  <c r="O26" i="5"/>
  <c r="N26" i="5"/>
  <c r="L26" i="5"/>
  <c r="K26" i="5"/>
  <c r="P26" i="5" s="1"/>
  <c r="K25" i="5"/>
  <c r="O25" i="5" s="1"/>
  <c r="K24" i="5"/>
  <c r="L24" i="5" s="1"/>
  <c r="I34" i="5"/>
  <c r="I33" i="5"/>
  <c r="I29" i="5"/>
  <c r="I28" i="5"/>
  <c r="I27" i="5"/>
  <c r="I26" i="5"/>
  <c r="I25" i="5"/>
  <c r="I24" i="5"/>
  <c r="O34" i="5" l="1"/>
  <c r="P34" i="5"/>
  <c r="L34" i="5"/>
  <c r="L37" i="5" s="1"/>
  <c r="P33" i="5"/>
  <c r="N24" i="5"/>
  <c r="L25" i="5"/>
  <c r="O27" i="5"/>
  <c r="N28" i="5"/>
  <c r="L29" i="5"/>
  <c r="P25" i="5"/>
  <c r="O24" i="5"/>
  <c r="N25" i="5"/>
  <c r="O28" i="5"/>
  <c r="N29" i="5"/>
  <c r="N37" i="5" s="1"/>
  <c r="P24" i="5"/>
  <c r="O29" i="5"/>
  <c r="F10" i="6" l="1"/>
  <c r="E10" i="6"/>
  <c r="E9" i="6"/>
  <c r="F9" i="6" s="1"/>
  <c r="F11" i="6" s="1"/>
  <c r="C29" i="4" l="1"/>
  <c r="C20" i="4"/>
  <c r="C12" i="4"/>
  <c r="I32" i="5"/>
  <c r="I23" i="5"/>
  <c r="I22" i="5"/>
  <c r="I21" i="5"/>
  <c r="P21" i="5" s="1"/>
  <c r="I20" i="5"/>
  <c r="I19" i="5"/>
  <c r="I18" i="5"/>
  <c r="I17" i="5"/>
  <c r="P17" i="5" s="1"/>
  <c r="I16" i="5"/>
  <c r="I15" i="5"/>
  <c r="I14" i="5"/>
  <c r="I13" i="5"/>
  <c r="P13" i="5" s="1"/>
  <c r="I12" i="5"/>
  <c r="I11" i="5"/>
  <c r="P11" i="5" s="1"/>
  <c r="I10" i="5"/>
  <c r="I9" i="5"/>
  <c r="P9" i="5" s="1"/>
  <c r="I8" i="5"/>
  <c r="I7" i="5"/>
  <c r="I6" i="5"/>
  <c r="K6" i="5"/>
  <c r="E7" i="6"/>
  <c r="F7" i="6" s="1"/>
  <c r="E6" i="6"/>
  <c r="F6" i="6" s="1"/>
  <c r="C22" i="9"/>
  <c r="D22" i="9" s="1"/>
  <c r="E22" i="9" s="1"/>
  <c r="F22" i="9" s="1"/>
  <c r="G22" i="9" s="1"/>
  <c r="H22" i="9" s="1"/>
  <c r="I22" i="9" s="1"/>
  <c r="E15" i="6"/>
  <c r="F15" i="6" s="1"/>
  <c r="E16" i="6"/>
  <c r="F16" i="6" s="1"/>
  <c r="K7" i="5"/>
  <c r="K8" i="5"/>
  <c r="K9" i="5"/>
  <c r="K10" i="5"/>
  <c r="O10" i="5" s="1"/>
  <c r="K11" i="5"/>
  <c r="O11" i="5" s="1"/>
  <c r="K12" i="5"/>
  <c r="O12" i="5" s="1"/>
  <c r="K13" i="5"/>
  <c r="O13" i="5" s="1"/>
  <c r="K14" i="5"/>
  <c r="O14" i="5" s="1"/>
  <c r="K15" i="5"/>
  <c r="O15" i="5" s="1"/>
  <c r="K16" i="5"/>
  <c r="O16" i="5" s="1"/>
  <c r="K17" i="5"/>
  <c r="O17" i="5" s="1"/>
  <c r="K18" i="5"/>
  <c r="O18" i="5" s="1"/>
  <c r="K19" i="5"/>
  <c r="O19" i="5" s="1"/>
  <c r="K20" i="5"/>
  <c r="O20" i="5" s="1"/>
  <c r="K21" i="5"/>
  <c r="O21" i="5" s="1"/>
  <c r="K22" i="5"/>
  <c r="O22" i="5" s="1"/>
  <c r="K23" i="5"/>
  <c r="O23" i="5" s="1"/>
  <c r="K32" i="5"/>
  <c r="O32" i="5" s="1"/>
  <c r="O37" i="5" s="1"/>
  <c r="C21" i="9"/>
  <c r="D21" i="9" s="1"/>
  <c r="E21" i="9" s="1"/>
  <c r="F21" i="9" s="1"/>
  <c r="G21" i="9" s="1"/>
  <c r="H21" i="9" s="1"/>
  <c r="I21" i="9" s="1"/>
  <c r="E12" i="6"/>
  <c r="F12" i="6" s="1"/>
  <c r="E13" i="6"/>
  <c r="F13" i="6" s="1"/>
  <c r="N11" i="5"/>
  <c r="N12" i="5"/>
  <c r="N19" i="5"/>
  <c r="N20" i="5"/>
  <c r="C19" i="9"/>
  <c r="D19" i="9" s="1"/>
  <c r="E19" i="9" s="1"/>
  <c r="F19" i="9" s="1"/>
  <c r="G19" i="9" s="1"/>
  <c r="H19" i="9" s="1"/>
  <c r="I19" i="9" s="1"/>
  <c r="L13" i="5"/>
  <c r="L17" i="5"/>
  <c r="L19" i="5"/>
  <c r="L21" i="5"/>
  <c r="P15" i="5"/>
  <c r="P23" i="5"/>
  <c r="N32" i="5" l="1"/>
  <c r="N16" i="5"/>
  <c r="P12" i="5"/>
  <c r="P16" i="5"/>
  <c r="P20" i="5"/>
  <c r="P32" i="5"/>
  <c r="P19" i="5"/>
  <c r="L23" i="5"/>
  <c r="L15" i="5"/>
  <c r="N23" i="5"/>
  <c r="N15" i="5"/>
  <c r="P18" i="5"/>
  <c r="P14" i="5"/>
  <c r="P10" i="5"/>
  <c r="N22" i="5"/>
  <c r="N18" i="5"/>
  <c r="N14" i="5"/>
  <c r="N10" i="5"/>
  <c r="L32" i="5"/>
  <c r="L20" i="5"/>
  <c r="L16" i="5"/>
  <c r="L12" i="5"/>
  <c r="N21" i="5"/>
  <c r="N17" i="5"/>
  <c r="N13" i="5"/>
  <c r="F8" i="6"/>
  <c r="C5" i="9" s="1"/>
  <c r="D5" i="9" s="1"/>
  <c r="E5" i="9" s="1"/>
  <c r="F5" i="9" s="1"/>
  <c r="G5" i="9" s="1"/>
  <c r="H5" i="9" s="1"/>
  <c r="I5" i="9" s="1"/>
  <c r="L22" i="5"/>
  <c r="L18" i="5"/>
  <c r="L14" i="5"/>
  <c r="F17" i="6"/>
  <c r="C8" i="9" s="1"/>
  <c r="D8" i="9" s="1"/>
  <c r="E8" i="9" s="1"/>
  <c r="F8" i="9" s="1"/>
  <c r="G8" i="9" s="1"/>
  <c r="H8" i="9" s="1"/>
  <c r="I8" i="9" s="1"/>
  <c r="P22" i="5"/>
  <c r="F14" i="6"/>
  <c r="C7" i="9" s="1"/>
  <c r="D7" i="9" s="1"/>
  <c r="E7" i="9" s="1"/>
  <c r="F7" i="9" s="1"/>
  <c r="G7" i="9" s="1"/>
  <c r="H7" i="9" s="1"/>
  <c r="I7" i="9" s="1"/>
  <c r="C15" i="9"/>
  <c r="D15" i="9" s="1"/>
  <c r="E15" i="9" s="1"/>
  <c r="F15" i="9" s="1"/>
  <c r="G15" i="9" s="1"/>
  <c r="H15" i="9" s="1"/>
  <c r="I15" i="9" s="1"/>
  <c r="P37" i="5" l="1"/>
  <c r="C14" i="9"/>
  <c r="D14" i="9" s="1"/>
  <c r="E14" i="9" s="1"/>
  <c r="F14" i="9" s="1"/>
  <c r="G14" i="9" s="1"/>
  <c r="H14" i="9" s="1"/>
  <c r="I14" i="9" s="1"/>
  <c r="D7" i="10" s="1"/>
  <c r="C12" i="9"/>
  <c r="D12" i="9" s="1"/>
  <c r="E12" i="9" s="1"/>
  <c r="F12" i="9" s="1"/>
  <c r="G12" i="9" s="1"/>
  <c r="H12" i="9" s="1"/>
  <c r="I12" i="9" s="1"/>
  <c r="D5" i="10" s="1"/>
  <c r="D8" i="10"/>
  <c r="D11" i="10" l="1"/>
  <c r="D15" i="10"/>
  <c r="D13" i="10"/>
  <c r="D9" i="10"/>
  <c r="D12" i="10"/>
  <c r="D16" i="10"/>
</calcChain>
</file>

<file path=xl/sharedStrings.xml><?xml version="1.0" encoding="utf-8"?>
<sst xmlns="http://schemas.openxmlformats.org/spreadsheetml/2006/main" count="262" uniqueCount="97">
  <si>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</si>
  <si>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</si>
  <si>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</si>
  <si>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</si>
  <si>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</si>
  <si>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</si>
  <si>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</si>
  <si>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</si>
  <si>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</si>
  <si>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</si>
  <si>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</si>
  <si>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</si>
  <si>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</si>
  <si>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</si>
  <si>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</si>
  <si>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MENSUAL Total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</si>
  <si>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</si>
  <si>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</si>
  <si>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</si>
  <si>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</si>
  <si>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</si>
  <si>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</si>
  <si>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Técnico de Planta Externa 1</t>
  </si>
  <si>
    <t>Técnico de Planta Externa e IP 1</t>
  </si>
  <si>
    <t>RR HH</t>
  </si>
  <si>
    <t>Pelador de cable</t>
  </si>
  <si>
    <t xml:space="preserve">Téster o multímetro </t>
  </si>
  <si>
    <t>Monófono</t>
  </si>
  <si>
    <t>Destornilladores planos y estrella en sus diferentes medidas (grande, mediano y pequeño)</t>
  </si>
  <si>
    <t>Set</t>
  </si>
  <si>
    <t>Alicates de fuerza, corte y punta</t>
  </si>
  <si>
    <t>Conos de seguridad</t>
  </si>
  <si>
    <t>Escalera</t>
  </si>
  <si>
    <t>Maletín de herramientas</t>
  </si>
  <si>
    <t>Cinturón de seguridad</t>
  </si>
  <si>
    <t>Ensunchadora</t>
  </si>
  <si>
    <t>Taladro y juego de brocas</t>
  </si>
  <si>
    <t>HERRAMIENTAS</t>
  </si>
  <si>
    <t>Entorchadora</t>
  </si>
  <si>
    <t>Ponchadora Crone</t>
  </si>
  <si>
    <t>Combustible</t>
  </si>
  <si>
    <t>CONCEPTO</t>
  </si>
  <si>
    <t>HERRAMIENTAS, INSTRUMENTOS, VEHICULOS Y OFICINAS</t>
  </si>
  <si>
    <t>Seguro de instrumentos</t>
  </si>
  <si>
    <t xml:space="preserve">Material de escritorio </t>
  </si>
  <si>
    <t>LOCALIDAD</t>
  </si>
  <si>
    <t>LOGISTICA</t>
  </si>
  <si>
    <t>GASTOS ADMINISTRATIVOS U OPERATIVOS ASOCIADOS A CADA CONCEPTO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</si>
  <si>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</si>
  <si>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</si>
  <si>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</si>
  <si>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</si>
  <si>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</si>
  <si>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Mantenimiento de vehículo</t>
  </si>
  <si>
    <t>Alquiler Vehículo Auto 1500 c.c. Tipo Vagoneta</t>
  </si>
  <si>
    <t>PERIODO</t>
  </si>
  <si>
    <t>Un mes</t>
  </si>
  <si>
    <t>Trinidad</t>
  </si>
  <si>
    <t>TDD</t>
  </si>
  <si>
    <t>Ponchadora Siemens</t>
  </si>
  <si>
    <t>Ponchadora Quante</t>
  </si>
  <si>
    <t>Llave Cresent, martillo, linterna, flexómetro, juego de llaves mixtas y sierra mecánica con dos repuestos</t>
  </si>
  <si>
    <t>DEP. MENSUAL Bs.</t>
  </si>
  <si>
    <t>Subtotal</t>
  </si>
  <si>
    <t>Ponchadora Pouyet - Krone</t>
  </si>
  <si>
    <t>Computador portátil, Pentium IV o superior</t>
  </si>
  <si>
    <t>Técnico de Planta Externa 2</t>
  </si>
  <si>
    <t>Otras BN</t>
  </si>
  <si>
    <t>Traslado y estadia</t>
  </si>
  <si>
    <t>Santa Cruz</t>
  </si>
  <si>
    <t>STC</t>
  </si>
  <si>
    <t>Otras Localidades Beni</t>
  </si>
  <si>
    <t>SUELDO 
(SIN IVA)</t>
  </si>
  <si>
    <t>VALOR 
(SIN IVA)</t>
  </si>
  <si>
    <t>TOTAL Bs. (SIN IVA) 
POR MES</t>
  </si>
  <si>
    <t>COSTO EN Bs.
(SIN IVA)</t>
  </si>
  <si>
    <t>PRECIO
(CON IVA)</t>
  </si>
  <si>
    <t>Alquiler Grupo Adicional Estándar (PEX+IP)</t>
  </si>
  <si>
    <t>Alquiler Grupo Adicional Estándar (PEX+PEX)</t>
  </si>
  <si>
    <t>PRECIO Bs. 
(CON IVA)</t>
  </si>
  <si>
    <t>Una Semana</t>
  </si>
  <si>
    <t>Un Dia</t>
  </si>
  <si>
    <t>Ponchadora Huawei</t>
  </si>
  <si>
    <t>Santa Cruz FTTx</t>
  </si>
  <si>
    <t>Técnico de Planta Externa 1 FO</t>
  </si>
  <si>
    <t>Técnico de Planta Externa e IP 1 FTTx</t>
  </si>
  <si>
    <t>Stripper MILLER</t>
  </si>
  <si>
    <t>Cotador de tubo holgado</t>
  </si>
  <si>
    <t>Tijera para KEVLAR</t>
  </si>
  <si>
    <t>Pelador de cable (Arado)</t>
  </si>
  <si>
    <t>Kit de limpieza</t>
  </si>
  <si>
    <t>Cortadora Fujikura CT-7 ó Similar</t>
  </si>
  <si>
    <t>Medidor de potencia óptica EXFO FiberBasix 100 EPM 100 o similar</t>
  </si>
  <si>
    <t>Fuente de láser EXFO FiberBasic 100 ELS 100 o similares</t>
  </si>
  <si>
    <t>FTTx CANT.</t>
  </si>
  <si>
    <t>STC FTTx</t>
  </si>
  <si>
    <t>Alquiler Grupo Adicional Estándar (PEX FO+IP FTTx)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</si>
</sst>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23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</font>
    <font>
      <b/>
      <sz val="10"/>
      <color indexed="8"/>
      <name val="Arial"/>
      <family val="2"/>
    </font>
    <font>
      <sz val="8"/>
      <name val="Arial"/>
    </font>
    <font>
      <b/>
      <sz val="14"/>
      <name val="Arial"/>
      <family val="2"/>
    </font>
    <font>
      <b/>
      <sz val="8"/>
      <color indexed="8"/>
      <name val="Arial"/>
    </font>
    <font>
      <b/>
      <sz val="8"/>
      <name val="Arial"/>
    </font>
    <font>
      <b/>
      <sz val="8"/>
      <color indexed="13"/>
      <name val="Arial"/>
    </font>
    <font>
      <sz val="8"/>
      <color indexed="8"/>
      <name val="Arial"/>
    </font>
    <font>
      <b/>
      <sz val="8"/>
      <color indexed="8"/>
      <name val="Arial"/>
      <family val="2"/>
    </font>
    <font>
      <b/>
      <sz val="14"/>
      <color indexed="8"/>
      <name val="Arial"/>
    </font>
    <font>
      <b/>
      <sz val="10"/>
      <name val="Arial"/>
    </font>
    <font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9"/>
      </patternFill>
    </fill>
    <fill>
      <patternFill patternType="solid">
        <fgColor indexed="11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97">
    <xf numFmtId="0" fontId="0" fillId="0" borderId="0" xfId="0"/>
    <xf numFmtId="0" fontId="9" fillId="0" borderId="0" xfId="0" applyFont="1" applyFill="1" applyBorder="1" applyAlignment="1">
      <alignment horizontal="center" vertical="justify" wrapText="1"/>
    </xf>
    <xf numFmtId="3" fontId="9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4" fillId="0" borderId="0" xfId="0" applyFont="1"/>
    <xf numFmtId="0" fontId="18" fillId="0" borderId="4" xfId="0" applyFont="1" applyBorder="1" applyAlignment="1">
      <alignment vertical="justify"/>
    </xf>
    <xf numFmtId="0" fontId="18" fillId="0" borderId="4" xfId="0" applyFont="1" applyBorder="1" applyAlignment="1">
      <alignment horizontal="center" vertical="justify"/>
    </xf>
    <xf numFmtId="3" fontId="18" fillId="0" borderId="4" xfId="0" applyNumberFormat="1" applyFont="1" applyBorder="1" applyAlignment="1">
      <alignment horizontal="center" vertical="justify"/>
    </xf>
    <xf numFmtId="0" fontId="18" fillId="0" borderId="5" xfId="0" applyFont="1" applyBorder="1" applyAlignment="1">
      <alignment vertical="justify"/>
    </xf>
    <xf numFmtId="0" fontId="18" fillId="0" borderId="5" xfId="0" applyFont="1" applyBorder="1" applyAlignment="1">
      <alignment horizontal="center" vertical="justify"/>
    </xf>
    <xf numFmtId="3" fontId="18" fillId="0" borderId="5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5" xfId="0" applyFill="1" applyBorder="1" applyAlignment="1">
      <alignment vertical="top"/>
    </xf>
    <xf numFmtId="0" fontId="0" fillId="0" borderId="6" xfId="0" applyBorder="1" applyAlignment="1">
      <alignment vertical="top"/>
    </xf>
    <xf numFmtId="0" fontId="5" fillId="0" borderId="6" xfId="0" applyFont="1" applyBorder="1" applyAlignment="1">
      <alignment vertical="top"/>
    </xf>
    <xf numFmtId="0" fontId="4" fillId="0" borderId="7" xfId="0" applyFont="1" applyBorder="1"/>
    <xf numFmtId="0" fontId="4" fillId="0" borderId="4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4" fontId="4" fillId="0" borderId="11" xfId="0" applyNumberFormat="1" applyFont="1" applyFill="1" applyBorder="1" applyAlignment="1">
      <alignment horizontal="right" vertical="center" wrapText="1"/>
    </xf>
    <xf numFmtId="4" fontId="5" fillId="0" borderId="12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4" fontId="18" fillId="2" borderId="4" xfId="0" applyNumberFormat="1" applyFont="1" applyFill="1" applyBorder="1" applyAlignment="1">
      <alignment vertical="justify"/>
    </xf>
    <xf numFmtId="4" fontId="18" fillId="2" borderId="5" xfId="0" applyNumberFormat="1" applyFont="1" applyFill="1" applyBorder="1" applyAlignment="1">
      <alignment vertical="justify"/>
    </xf>
    <xf numFmtId="4" fontId="18" fillId="2" borderId="13" xfId="0" applyNumberFormat="1" applyFont="1" applyFill="1" applyBorder="1" applyAlignment="1">
      <alignment vertical="justify"/>
    </xf>
    <xf numFmtId="0" fontId="13" fillId="0" borderId="7" xfId="0" applyFont="1" applyBorder="1" applyAlignment="1">
      <alignment horizontal="center" vertical="justify"/>
    </xf>
    <xf numFmtId="0" fontId="16" fillId="0" borderId="21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justify"/>
    </xf>
    <xf numFmtId="0" fontId="15" fillId="0" borderId="0" xfId="0" applyFont="1" applyFill="1" applyBorder="1" applyAlignment="1">
      <alignment horizontal="center"/>
    </xf>
    <xf numFmtId="0" fontId="17" fillId="0" borderId="0" xfId="0" applyFont="1" applyFill="1" applyBorder="1"/>
    <xf numFmtId="0" fontId="10" fillId="0" borderId="0" xfId="0" applyFont="1" applyFill="1" applyBorder="1"/>
    <xf numFmtId="0" fontId="12" fillId="0" borderId="22" xfId="0" applyFont="1" applyFill="1" applyBorder="1" applyAlignment="1">
      <alignment horizontal="center"/>
    </xf>
    <xf numFmtId="0" fontId="13" fillId="0" borderId="23" xfId="0" applyFont="1" applyBorder="1" applyAlignment="1">
      <alignment horizontal="center" vertical="justify"/>
    </xf>
    <xf numFmtId="0" fontId="18" fillId="0" borderId="2" xfId="0" applyFont="1" applyBorder="1" applyAlignment="1">
      <alignment vertical="justify"/>
    </xf>
    <xf numFmtId="0" fontId="18" fillId="0" borderId="2" xfId="0" applyFont="1" applyBorder="1" applyAlignment="1">
      <alignment horizontal="center" vertical="justify"/>
    </xf>
    <xf numFmtId="4" fontId="18" fillId="2" borderId="2" xfId="0" applyNumberFormat="1" applyFont="1" applyFill="1" applyBorder="1" applyAlignment="1">
      <alignment vertical="justify"/>
    </xf>
    <xf numFmtId="3" fontId="18" fillId="0" borderId="2" xfId="0" applyNumberFormat="1" applyFont="1" applyBorder="1" applyAlignment="1">
      <alignment horizontal="center" vertical="justify"/>
    </xf>
    <xf numFmtId="0" fontId="13" fillId="0" borderId="24" xfId="0" applyFont="1" applyBorder="1" applyAlignment="1">
      <alignment horizontal="center" vertical="justify"/>
    </xf>
    <xf numFmtId="0" fontId="18" fillId="0" borderId="25" xfId="0" applyFont="1" applyBorder="1" applyAlignment="1">
      <alignment vertical="justify"/>
    </xf>
    <xf numFmtId="0" fontId="18" fillId="0" borderId="25" xfId="0" applyFont="1" applyBorder="1" applyAlignment="1">
      <alignment horizontal="center" vertical="justify"/>
    </xf>
    <xf numFmtId="4" fontId="18" fillId="0" borderId="25" xfId="0" applyNumberFormat="1" applyFont="1" applyFill="1" applyBorder="1" applyAlignment="1">
      <alignment vertical="justify"/>
    </xf>
    <xf numFmtId="3" fontId="18" fillId="0" borderId="25" xfId="0" applyNumberFormat="1" applyFont="1" applyBorder="1" applyAlignment="1">
      <alignment horizontal="center" vertical="justify"/>
    </xf>
    <xf numFmtId="4" fontId="0" fillId="3" borderId="12" xfId="0" applyNumberFormat="1" applyFill="1" applyBorder="1" applyAlignment="1">
      <alignment vertical="top"/>
    </xf>
    <xf numFmtId="4" fontId="5" fillId="3" borderId="12" xfId="0" applyNumberFormat="1" applyFont="1" applyFill="1" applyBorder="1" applyAlignment="1">
      <alignment vertical="top"/>
    </xf>
    <xf numFmtId="0" fontId="3" fillId="0" borderId="2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10" fontId="3" fillId="3" borderId="25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justify" wrapText="1"/>
    </xf>
    <xf numFmtId="0" fontId="2" fillId="0" borderId="4" xfId="0" applyFont="1" applyFill="1" applyBorder="1" applyAlignment="1">
      <alignment horizontal="left" vertical="justify" wrapText="1"/>
    </xf>
    <xf numFmtId="4" fontId="3" fillId="3" borderId="4" xfId="0" applyNumberFormat="1" applyFont="1" applyFill="1" applyBorder="1" applyAlignment="1">
      <alignment horizontal="right" vertical="justify" wrapText="1"/>
    </xf>
    <xf numFmtId="164" fontId="2" fillId="0" borderId="4" xfId="2" applyFont="1" applyBorder="1" applyAlignment="1">
      <alignment horizontal="right" vertical="top" wrapText="1"/>
    </xf>
    <xf numFmtId="164" fontId="2" fillId="0" borderId="8" xfId="2" applyFont="1" applyFill="1" applyBorder="1" applyAlignment="1">
      <alignment horizontal="right" vertical="top" wrapText="1"/>
    </xf>
    <xf numFmtId="164" fontId="3" fillId="0" borderId="27" xfId="0" applyNumberFormat="1" applyFont="1" applyFill="1" applyBorder="1" applyAlignment="1">
      <alignment vertical="justify" wrapText="1"/>
    </xf>
    <xf numFmtId="0" fontId="2" fillId="0" borderId="4" xfId="0" applyFont="1" applyFill="1" applyBorder="1" applyAlignment="1">
      <alignment horizontal="center" vertical="justify" wrapText="1"/>
    </xf>
    <xf numFmtId="0" fontId="5" fillId="0" borderId="5" xfId="0" applyFont="1" applyFill="1" applyBorder="1" applyAlignment="1">
      <alignment vertical="top" wrapText="1"/>
    </xf>
    <xf numFmtId="164" fontId="6" fillId="0" borderId="2" xfId="2" applyFont="1" applyFill="1" applyBorder="1" applyAlignment="1">
      <alignment horizontal="right" vertical="top" wrapText="1"/>
    </xf>
    <xf numFmtId="164" fontId="7" fillId="0" borderId="26" xfId="2" applyFont="1" applyFill="1" applyBorder="1" applyAlignment="1">
      <alignment horizontal="right" vertical="top" wrapText="1"/>
    </xf>
    <xf numFmtId="9" fontId="18" fillId="0" borderId="2" xfId="0" applyNumberFormat="1" applyFont="1" applyBorder="1" applyAlignment="1">
      <alignment horizontal="center" vertical="justify"/>
    </xf>
    <xf numFmtId="164" fontId="18" fillId="0" borderId="26" xfId="2" applyFont="1" applyBorder="1" applyAlignment="1">
      <alignment horizontal="right" vertical="justify"/>
    </xf>
    <xf numFmtId="164" fontId="18" fillId="0" borderId="8" xfId="2" applyFont="1" applyBorder="1" applyAlignment="1">
      <alignment horizontal="right" vertical="justify"/>
    </xf>
    <xf numFmtId="164" fontId="18" fillId="0" borderId="28" xfId="2" applyFont="1" applyBorder="1" applyAlignment="1">
      <alignment horizontal="right" vertical="justify"/>
    </xf>
    <xf numFmtId="9" fontId="18" fillId="0" borderId="4" xfId="0" applyNumberFormat="1" applyFont="1" applyBorder="1" applyAlignment="1">
      <alignment horizontal="center" vertical="justify"/>
    </xf>
    <xf numFmtId="9" fontId="18" fillId="0" borderId="30" xfId="0" applyNumberFormat="1" applyFont="1" applyBorder="1" applyAlignment="1">
      <alignment horizontal="center" vertical="justify"/>
    </xf>
    <xf numFmtId="0" fontId="15" fillId="0" borderId="22" xfId="0" applyFont="1" applyFill="1" applyBorder="1" applyAlignment="1">
      <alignment horizontal="center"/>
    </xf>
    <xf numFmtId="4" fontId="18" fillId="0" borderId="31" xfId="0" applyNumberFormat="1" applyFont="1" applyBorder="1" applyAlignment="1">
      <alignment horizontal="center" vertical="justify"/>
    </xf>
    <xf numFmtId="4" fontId="18" fillId="0" borderId="32" xfId="0" applyNumberFormat="1" applyFont="1" applyBorder="1" applyAlignment="1">
      <alignment horizontal="center" vertical="justify"/>
    </xf>
    <xf numFmtId="4" fontId="18" fillId="0" borderId="33" xfId="0" applyNumberFormat="1" applyFont="1" applyBorder="1" applyAlignment="1">
      <alignment horizontal="center" vertical="justify"/>
    </xf>
    <xf numFmtId="4" fontId="17" fillId="0" borderId="0" xfId="0" applyNumberFormat="1" applyFont="1" applyFill="1" applyBorder="1"/>
    <xf numFmtId="4" fontId="12" fillId="0" borderId="33" xfId="0" applyNumberFormat="1" applyFont="1" applyBorder="1" applyAlignment="1">
      <alignment horizontal="center" vertical="justify"/>
    </xf>
    <xf numFmtId="4" fontId="12" fillId="0" borderId="28" xfId="0" applyNumberFormat="1" applyFont="1" applyBorder="1" applyAlignment="1">
      <alignment horizontal="center" vertical="justify"/>
    </xf>
    <xf numFmtId="2" fontId="18" fillId="0" borderId="2" xfId="0" applyNumberFormat="1" applyFont="1" applyBorder="1" applyAlignment="1">
      <alignment horizontal="center" vertical="justify"/>
    </xf>
    <xf numFmtId="4" fontId="18" fillId="0" borderId="2" xfId="0" applyNumberFormat="1" applyFont="1" applyBorder="1" applyAlignment="1">
      <alignment horizontal="center" vertical="justify"/>
    </xf>
    <xf numFmtId="2" fontId="18" fillId="0" borderId="26" xfId="0" applyNumberFormat="1" applyFont="1" applyBorder="1" applyAlignment="1">
      <alignment horizontal="right" vertical="justify"/>
    </xf>
    <xf numFmtId="0" fontId="18" fillId="0" borderId="36" xfId="0" applyFont="1" applyBorder="1" applyAlignment="1">
      <alignment horizontal="center" vertical="justify"/>
    </xf>
    <xf numFmtId="4" fontId="18" fillId="0" borderId="36" xfId="0" applyNumberFormat="1" applyFont="1" applyFill="1" applyBorder="1" applyAlignment="1">
      <alignment vertical="justify"/>
    </xf>
    <xf numFmtId="3" fontId="18" fillId="0" borderId="36" xfId="0" applyNumberFormat="1" applyFont="1" applyBorder="1" applyAlignment="1">
      <alignment horizontal="center" vertical="justify"/>
    </xf>
    <xf numFmtId="9" fontId="18" fillId="0" borderId="36" xfId="0" applyNumberFormat="1" applyFont="1" applyBorder="1" applyAlignment="1">
      <alignment horizontal="center" vertical="justify"/>
    </xf>
    <xf numFmtId="4" fontId="18" fillId="0" borderId="36" xfId="0" applyNumberFormat="1" applyFont="1" applyBorder="1" applyAlignment="1">
      <alignment horizontal="center" vertical="justify"/>
    </xf>
    <xf numFmtId="164" fontId="18" fillId="0" borderId="37" xfId="2" applyFont="1" applyBorder="1" applyAlignment="1">
      <alignment horizontal="right" vertical="justify"/>
    </xf>
    <xf numFmtId="0" fontId="13" fillId="0" borderId="38" xfId="0" applyFont="1" applyBorder="1" applyAlignment="1">
      <alignment horizontal="center" vertical="justify"/>
    </xf>
    <xf numFmtId="0" fontId="11" fillId="0" borderId="36" xfId="0" applyFont="1" applyBorder="1" applyAlignment="1">
      <alignment vertical="justify"/>
    </xf>
    <xf numFmtId="10" fontId="8" fillId="3" borderId="34" xfId="0" applyNumberFormat="1" applyFont="1" applyFill="1" applyBorder="1" applyAlignment="1">
      <alignment horizontal="center" vertical="center" wrapText="1"/>
    </xf>
    <xf numFmtId="0" fontId="4" fillId="0" borderId="5" xfId="0" applyFont="1" applyBorder="1"/>
    <xf numFmtId="164" fontId="6" fillId="0" borderId="5" xfId="2" applyFont="1" applyFill="1" applyBorder="1" applyAlignment="1">
      <alignment horizontal="right" vertical="top" wrapText="1"/>
    </xf>
    <xf numFmtId="0" fontId="4" fillId="0" borderId="2" xfId="0" applyFont="1" applyBorder="1"/>
    <xf numFmtId="164" fontId="7" fillId="0" borderId="12" xfId="2" applyFont="1" applyFill="1" applyBorder="1" applyAlignment="1">
      <alignment horizontal="right" vertical="top" wrapText="1"/>
    </xf>
    <xf numFmtId="0" fontId="4" fillId="0" borderId="25" xfId="0" applyFont="1" applyBorder="1"/>
    <xf numFmtId="0" fontId="19" fillId="0" borderId="5" xfId="0" applyFont="1" applyBorder="1" applyAlignment="1">
      <alignment vertical="center" wrapText="1"/>
    </xf>
    <xf numFmtId="0" fontId="19" fillId="0" borderId="2" xfId="0" applyFont="1" applyBorder="1" applyAlignment="1">
      <alignment vertical="center" wrapText="1"/>
    </xf>
    <xf numFmtId="164" fontId="8" fillId="0" borderId="26" xfId="0" applyNumberFormat="1" applyFont="1" applyBorder="1" applyAlignment="1">
      <alignment horizontal="right" vertical="center" wrapText="1"/>
    </xf>
    <xf numFmtId="164" fontId="8" fillId="0" borderId="12" xfId="0" applyNumberFormat="1" applyFont="1" applyBorder="1" applyAlignment="1">
      <alignment horizontal="right" vertical="center" wrapText="1"/>
    </xf>
    <xf numFmtId="0" fontId="2" fillId="0" borderId="40" xfId="0" applyFont="1" applyFill="1" applyBorder="1" applyAlignment="1">
      <alignment horizontal="center" vertical="justify" wrapText="1"/>
    </xf>
    <xf numFmtId="0" fontId="2" fillId="0" borderId="41" xfId="0" applyFont="1" applyFill="1" applyBorder="1" applyAlignment="1">
      <alignment horizontal="center" vertical="justify" wrapText="1"/>
    </xf>
    <xf numFmtId="0" fontId="3" fillId="0" borderId="2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25" xfId="0" applyFont="1" applyBorder="1" applyAlignment="1">
      <alignment vertical="top" wrapText="1"/>
    </xf>
    <xf numFmtId="0" fontId="3" fillId="0" borderId="25" xfId="0" applyFont="1" applyBorder="1"/>
    <xf numFmtId="164" fontId="6" fillId="0" borderId="25" xfId="2" applyFont="1" applyBorder="1"/>
    <xf numFmtId="164" fontId="7" fillId="0" borderId="42" xfId="2" applyFont="1" applyBorder="1"/>
    <xf numFmtId="164" fontId="6" fillId="0" borderId="25" xfId="2" applyFont="1" applyBorder="1" applyAlignment="1">
      <alignment horizontal="right"/>
    </xf>
    <xf numFmtId="164" fontId="7" fillId="0" borderId="42" xfId="2" applyFont="1" applyBorder="1" applyAlignment="1">
      <alignment horizontal="right"/>
    </xf>
    <xf numFmtId="4" fontId="6" fillId="0" borderId="25" xfId="0" applyNumberFormat="1" applyFont="1" applyBorder="1"/>
    <xf numFmtId="0" fontId="5" fillId="0" borderId="41" xfId="0" applyFont="1" applyFill="1" applyBorder="1" applyAlignment="1">
      <alignment horizontal="left" vertical="justify" wrapText="1"/>
    </xf>
    <xf numFmtId="3" fontId="18" fillId="0" borderId="31" xfId="0" applyNumberFormat="1" applyFont="1" applyBorder="1" applyAlignment="1">
      <alignment horizontal="center" vertical="justify"/>
    </xf>
    <xf numFmtId="0" fontId="18" fillId="0" borderId="43" xfId="0" applyFont="1" applyBorder="1" applyAlignment="1">
      <alignment horizontal="center" vertical="justify"/>
    </xf>
    <xf numFmtId="0" fontId="17" fillId="0" borderId="36" xfId="0" applyFont="1" applyFill="1" applyBorder="1"/>
    <xf numFmtId="3" fontId="18" fillId="0" borderId="32" xfId="0" applyNumberFormat="1" applyFont="1" applyBorder="1" applyAlignment="1">
      <alignment horizontal="center" vertical="justify"/>
    </xf>
    <xf numFmtId="0" fontId="18" fillId="0" borderId="44" xfId="0" applyFont="1" applyBorder="1" applyAlignment="1">
      <alignment horizontal="center" vertical="justify"/>
    </xf>
    <xf numFmtId="3" fontId="3" fillId="4" borderId="2" xfId="0" applyNumberFormat="1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vertical="center"/>
    </xf>
    <xf numFmtId="0" fontId="15" fillId="4" borderId="14" xfId="0" applyFont="1" applyFill="1" applyBorder="1" applyAlignment="1">
      <alignment horizontal="center" vertical="center"/>
    </xf>
    <xf numFmtId="0" fontId="15" fillId="4" borderId="15" xfId="0" applyFont="1" applyFill="1" applyBorder="1" applyAlignment="1">
      <alignment horizontal="center" vertical="center"/>
    </xf>
    <xf numFmtId="0" fontId="19" fillId="4" borderId="16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6" fillId="4" borderId="17" xfId="0" applyFont="1" applyFill="1" applyBorder="1" applyAlignment="1">
      <alignment vertical="center"/>
    </xf>
    <xf numFmtId="0" fontId="15" fillId="4" borderId="18" xfId="0" applyFont="1" applyFill="1" applyBorder="1" applyAlignment="1">
      <alignment horizontal="center" vertical="center"/>
    </xf>
    <xf numFmtId="0" fontId="15" fillId="4" borderId="19" xfId="0" applyFont="1" applyFill="1" applyBorder="1" applyAlignment="1">
      <alignment horizontal="center" vertical="center"/>
    </xf>
    <xf numFmtId="0" fontId="15" fillId="4" borderId="20" xfId="0" applyFont="1" applyFill="1" applyBorder="1" applyAlignment="1">
      <alignment horizontal="center" vertical="center"/>
    </xf>
    <xf numFmtId="0" fontId="15" fillId="4" borderId="17" xfId="0" applyFont="1" applyFill="1" applyBorder="1" applyAlignment="1">
      <alignment horizontal="center" vertical="center"/>
    </xf>
    <xf numFmtId="9" fontId="18" fillId="0" borderId="25" xfId="0" applyNumberFormat="1" applyFont="1" applyBorder="1" applyAlignment="1">
      <alignment horizontal="center" vertical="justify"/>
    </xf>
    <xf numFmtId="4" fontId="18" fillId="0" borderId="25" xfId="0" applyNumberFormat="1" applyFont="1" applyBorder="1" applyAlignment="1">
      <alignment horizontal="center" vertical="justify"/>
    </xf>
    <xf numFmtId="4" fontId="18" fillId="0" borderId="54" xfId="0" applyNumberFormat="1" applyFont="1" applyBorder="1" applyAlignment="1">
      <alignment horizontal="center" vertical="justify"/>
    </xf>
    <xf numFmtId="164" fontId="18" fillId="0" borderId="42" xfId="2" applyFont="1" applyBorder="1" applyAlignment="1">
      <alignment horizontal="right" vertical="justify"/>
    </xf>
    <xf numFmtId="0" fontId="4" fillId="4" borderId="10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center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/>
    </xf>
    <xf numFmtId="164" fontId="6" fillId="0" borderId="25" xfId="2" applyFont="1" applyFill="1" applyBorder="1" applyAlignment="1">
      <alignment horizontal="right" vertical="top" wrapText="1"/>
    </xf>
    <xf numFmtId="0" fontId="19" fillId="0" borderId="2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/>
    </xf>
    <xf numFmtId="164" fontId="8" fillId="0" borderId="42" xfId="0" applyNumberFormat="1" applyFont="1" applyBorder="1" applyAlignment="1">
      <alignment horizontal="right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3" fillId="4" borderId="48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right" vertical="justify" wrapText="1"/>
    </xf>
    <xf numFmtId="0" fontId="3" fillId="0" borderId="36" xfId="0" applyFont="1" applyFill="1" applyBorder="1" applyAlignment="1">
      <alignment horizontal="right" vertical="justify" wrapText="1"/>
    </xf>
    <xf numFmtId="0" fontId="3" fillId="4" borderId="23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3" fontId="3" fillId="4" borderId="2" xfId="0" applyNumberFormat="1" applyFont="1" applyFill="1" applyBorder="1" applyAlignment="1">
      <alignment horizontal="center" vertical="center" wrapText="1"/>
    </xf>
    <xf numFmtId="3" fontId="3" fillId="4" borderId="25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right" vertical="justify" wrapText="1"/>
    </xf>
    <xf numFmtId="0" fontId="2" fillId="0" borderId="46" xfId="0" applyFont="1" applyFill="1" applyBorder="1" applyAlignment="1">
      <alignment horizontal="right" vertical="justify" wrapText="1"/>
    </xf>
    <xf numFmtId="0" fontId="2" fillId="0" borderId="47" xfId="0" applyFont="1" applyFill="1" applyBorder="1" applyAlignment="1">
      <alignment horizontal="right" vertical="justify" wrapText="1"/>
    </xf>
    <xf numFmtId="0" fontId="20" fillId="0" borderId="0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center" vertical="justify"/>
    </xf>
    <xf numFmtId="0" fontId="4" fillId="0" borderId="36" xfId="0" applyFont="1" applyBorder="1" applyAlignment="1">
      <alignment horizontal="center" vertical="justify"/>
    </xf>
    <xf numFmtId="0" fontId="4" fillId="0" borderId="49" xfId="0" applyFont="1" applyBorder="1" applyAlignment="1">
      <alignment horizontal="center" vertical="justify"/>
    </xf>
    <xf numFmtId="4" fontId="4" fillId="0" borderId="38" xfId="0" applyNumberFormat="1" applyFont="1" applyFill="1" applyBorder="1" applyAlignment="1">
      <alignment horizontal="right" vertical="center" wrapText="1"/>
    </xf>
    <xf numFmtId="4" fontId="4" fillId="0" borderId="49" xfId="0" applyNumberFormat="1" applyFont="1" applyFill="1" applyBorder="1" applyAlignment="1">
      <alignment horizontal="right" vertical="center" wrapText="1"/>
    </xf>
    <xf numFmtId="0" fontId="0" fillId="0" borderId="45" xfId="0" applyBorder="1" applyAlignment="1">
      <alignment horizontal="center" vertical="top"/>
    </xf>
    <xf numFmtId="0" fontId="0" fillId="0" borderId="47" xfId="0" applyBorder="1" applyAlignment="1">
      <alignment horizontal="center" vertical="top"/>
    </xf>
    <xf numFmtId="0" fontId="0" fillId="4" borderId="50" xfId="0" applyFill="1" applyBorder="1" applyAlignment="1">
      <alignment horizontal="center"/>
    </xf>
    <xf numFmtId="0" fontId="0" fillId="4" borderId="51" xfId="0" applyFill="1" applyBorder="1" applyAlignment="1">
      <alignment horizont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 wrapText="1"/>
    </xf>
    <xf numFmtId="0" fontId="8" fillId="4" borderId="48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4" fillId="4" borderId="52" xfId="0" applyFont="1" applyFill="1" applyBorder="1" applyAlignment="1">
      <alignment horizontal="center"/>
    </xf>
    <xf numFmtId="0" fontId="4" fillId="4" borderId="53" xfId="0" applyFont="1" applyFill="1" applyBorder="1" applyAlignment="1">
      <alignment horizontal="center"/>
    </xf>
    <xf numFmtId="0" fontId="21" fillId="4" borderId="23" xfId="0" applyFont="1" applyFill="1" applyBorder="1" applyAlignment="1">
      <alignment horizontal="center" vertical="center"/>
    </xf>
    <xf numFmtId="0" fontId="21" fillId="4" borderId="29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 wrapText="1"/>
    </xf>
    <xf numFmtId="0" fontId="8" fillId="4" borderId="35" xfId="0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center" vertical="center"/>
    </xf>
    <xf numFmtId="0" fontId="21" fillId="4" borderId="34" xfId="0" applyFont="1" applyFill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5" fillId="4" borderId="16" xfId="0" applyFont="1" applyFill="1" applyBorder="1" applyAlignment="1">
      <alignment horizontal="center" vertical="center" wrapText="1"/>
    </xf>
    <xf numFmtId="3" fontId="22" fillId="0" borderId="2" xfId="0" applyNumberFormat="1" applyFont="1" applyBorder="1" applyAlignment="1">
      <alignment horizontal="center" vertical="justify"/>
    </xf>
    <xf numFmtId="3" fontId="22" fillId="0" borderId="4" xfId="0" applyNumberFormat="1" applyFont="1" applyBorder="1" applyAlignment="1">
      <alignment horizontal="center" vertical="justify"/>
    </xf>
    <xf numFmtId="3" fontId="22" fillId="0" borderId="5" xfId="0" applyNumberFormat="1" applyFont="1" applyBorder="1" applyAlignment="1">
      <alignment horizontal="center" vertical="justify"/>
    </xf>
    <xf numFmtId="0" fontId="22" fillId="0" borderId="5" xfId="0" applyFont="1" applyBorder="1" applyAlignment="1">
      <alignment horizontal="center" vertical="justify"/>
    </xf>
    <xf numFmtId="0" fontId="19" fillId="4" borderId="20" xfId="0" applyFont="1" applyFill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4" fillId="0" borderId="4" xfId="0" applyFont="1" applyBorder="1"/>
    <xf numFmtId="164" fontId="6" fillId="0" borderId="4" xfId="2" applyFont="1" applyFill="1" applyBorder="1" applyAlignment="1">
      <alignment horizontal="right" vertical="top" wrapText="1"/>
    </xf>
    <xf numFmtId="164" fontId="7" fillId="0" borderId="8" xfId="2" applyFont="1" applyFill="1" applyBorder="1" applyAlignment="1">
      <alignment horizontal="right" vertical="top" wrapText="1"/>
    </xf>
    <xf numFmtId="0" fontId="3" fillId="0" borderId="4" xfId="0" applyFont="1" applyBorder="1" applyAlignment="1">
      <alignment vertical="top" wrapText="1"/>
    </xf>
    <xf numFmtId="0" fontId="19" fillId="0" borderId="7" xfId="0" applyFont="1" applyBorder="1" applyAlignment="1">
      <alignment horizontal="center" vertical="center" wrapText="1"/>
    </xf>
    <xf numFmtId="0" fontId="19" fillId="0" borderId="4" xfId="0" applyFont="1" applyBorder="1" applyAlignment="1">
      <alignment vertical="center" wrapText="1"/>
    </xf>
    <xf numFmtId="164" fontId="8" fillId="0" borderId="8" xfId="0" applyNumberFormat="1" applyFont="1" applyBorder="1" applyAlignment="1">
      <alignment horizontal="right" vertical="center" wrapText="1"/>
    </xf>
  </cellXfs>
  <cellStyles count="3">
    <cellStyle name="Euro" xfId="1"/>
    <cellStyle name="Millares" xfId="2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activeCell="C10" sqref="C10"/>
    </sheetView>
  </sheetViews>
  <sheetFormatPr baseColWidth="10" defaultRowHeight="12.75" x14ac:dyDescent="0.2"/>
  <cols>
    <col min="1" max="1" width="21.7109375" customWidth="1"/>
    <col min="2" max="2" width="28.28515625" customWidth="1"/>
    <col min="3" max="3" width="10.140625" customWidth="1"/>
    <col min="4" max="4" width="11.7109375" customWidth="1"/>
    <col min="5" max="5" width="20.5703125" customWidth="1"/>
    <col min="6" max="6" width="18.42578125" customWidth="1"/>
  </cols>
  <sheetData>
    <row r="1" spans="1:6" ht="18" x14ac:dyDescent="0.25">
      <c r="A1" s="4" t="s">
        <v>24</v>
      </c>
    </row>
    <row r="2" spans="1:6" ht="13.5" thickBot="1" x14ac:dyDescent="0.25">
      <c r="A2" s="1"/>
      <c r="B2" s="1"/>
      <c r="C2" s="1"/>
      <c r="D2" s="2"/>
      <c r="E2" s="2"/>
      <c r="F2" s="2"/>
    </row>
    <row r="3" spans="1:6" ht="22.5" x14ac:dyDescent="0.2">
      <c r="A3" s="149" t="s">
        <v>45</v>
      </c>
      <c r="B3" s="153" t="s">
        <v>2</v>
      </c>
      <c r="C3" s="145" t="s">
        <v>49</v>
      </c>
      <c r="D3" s="151" t="s">
        <v>72</v>
      </c>
      <c r="E3" s="113" t="s">
        <v>51</v>
      </c>
      <c r="F3" s="143" t="s">
        <v>16</v>
      </c>
    </row>
    <row r="4" spans="1:6" ht="13.5" thickBot="1" x14ac:dyDescent="0.25">
      <c r="A4" s="150"/>
      <c r="B4" s="154"/>
      <c r="C4" s="146"/>
      <c r="D4" s="152"/>
      <c r="E4" s="50">
        <v>0.01</v>
      </c>
      <c r="F4" s="144"/>
    </row>
    <row r="5" spans="1:6" x14ac:dyDescent="0.2">
      <c r="A5" s="46"/>
      <c r="B5" s="47"/>
      <c r="C5" s="47"/>
      <c r="D5" s="48"/>
      <c r="E5" s="51"/>
      <c r="F5" s="49"/>
    </row>
    <row r="6" spans="1:6" x14ac:dyDescent="0.2">
      <c r="A6" s="52" t="s">
        <v>69</v>
      </c>
      <c r="B6" s="53" t="s">
        <v>22</v>
      </c>
      <c r="C6" s="58">
        <v>1</v>
      </c>
      <c r="D6" s="54">
        <v>1</v>
      </c>
      <c r="E6" s="55">
        <f>E$4*$D6</f>
        <v>0.01</v>
      </c>
      <c r="F6" s="56">
        <f>SUM(D6:E6)</f>
        <v>1.01</v>
      </c>
    </row>
    <row r="7" spans="1:6" x14ac:dyDescent="0.2">
      <c r="A7" s="52" t="s">
        <v>69</v>
      </c>
      <c r="B7" s="53" t="s">
        <v>23</v>
      </c>
      <c r="C7" s="58">
        <v>1</v>
      </c>
      <c r="D7" s="54">
        <v>1</v>
      </c>
      <c r="E7" s="55">
        <f>E$4*$D7</f>
        <v>0.01</v>
      </c>
      <c r="F7" s="56">
        <f>SUM(D7:E7)</f>
        <v>1.01</v>
      </c>
    </row>
    <row r="8" spans="1:6" x14ac:dyDescent="0.2">
      <c r="A8" s="155" t="s">
        <v>63</v>
      </c>
      <c r="B8" s="156"/>
      <c r="C8" s="156"/>
      <c r="D8" s="156"/>
      <c r="E8" s="157"/>
      <c r="F8" s="56">
        <f>SUM(F6:F7)</f>
        <v>2.02</v>
      </c>
    </row>
    <row r="9" spans="1:6" x14ac:dyDescent="0.2">
      <c r="A9" s="52" t="s">
        <v>83</v>
      </c>
      <c r="B9" s="53" t="s">
        <v>84</v>
      </c>
      <c r="C9" s="58">
        <v>1</v>
      </c>
      <c r="D9" s="54">
        <v>1</v>
      </c>
      <c r="E9" s="55">
        <f>E$4*$D9</f>
        <v>0.01</v>
      </c>
      <c r="F9" s="56">
        <f>SUM(D9:E9)</f>
        <v>1.01</v>
      </c>
    </row>
    <row r="10" spans="1:6" x14ac:dyDescent="0.2">
      <c r="A10" s="52" t="s">
        <v>83</v>
      </c>
      <c r="B10" s="53" t="s">
        <v>85</v>
      </c>
      <c r="C10" s="58">
        <v>1</v>
      </c>
      <c r="D10" s="54">
        <v>1</v>
      </c>
      <c r="E10" s="55">
        <f>E$4*$D10</f>
        <v>0.01</v>
      </c>
      <c r="F10" s="56">
        <f>SUM(D10:E10)</f>
        <v>1.01</v>
      </c>
    </row>
    <row r="11" spans="1:6" x14ac:dyDescent="0.2">
      <c r="A11" s="155" t="s">
        <v>63</v>
      </c>
      <c r="B11" s="156"/>
      <c r="C11" s="156"/>
      <c r="D11" s="156"/>
      <c r="E11" s="157"/>
      <c r="F11" s="56">
        <f>SUM(F9:F10)</f>
        <v>2.02</v>
      </c>
    </row>
    <row r="12" spans="1:6" x14ac:dyDescent="0.2">
      <c r="A12" s="52" t="s">
        <v>57</v>
      </c>
      <c r="B12" s="53" t="s">
        <v>22</v>
      </c>
      <c r="C12" s="58">
        <v>1</v>
      </c>
      <c r="D12" s="54">
        <v>1</v>
      </c>
      <c r="E12" s="55">
        <f>E$4*$D12</f>
        <v>0.01</v>
      </c>
      <c r="F12" s="56">
        <f>SUM(D12:E12)</f>
        <v>1.01</v>
      </c>
    </row>
    <row r="13" spans="1:6" x14ac:dyDescent="0.2">
      <c r="A13" s="52" t="s">
        <v>57</v>
      </c>
      <c r="B13" s="53" t="s">
        <v>23</v>
      </c>
      <c r="C13" s="58">
        <v>1</v>
      </c>
      <c r="D13" s="54">
        <v>1</v>
      </c>
      <c r="E13" s="55">
        <f>E$4*$D13</f>
        <v>0.01</v>
      </c>
      <c r="F13" s="56">
        <f>SUM(D13:E13)</f>
        <v>1.01</v>
      </c>
    </row>
    <row r="14" spans="1:6" x14ac:dyDescent="0.2">
      <c r="A14" s="155" t="s">
        <v>63</v>
      </c>
      <c r="B14" s="156"/>
      <c r="C14" s="156"/>
      <c r="D14" s="156"/>
      <c r="E14" s="157"/>
      <c r="F14" s="56">
        <f>SUM(F12:F13)</f>
        <v>2.02</v>
      </c>
    </row>
    <row r="15" spans="1:6" x14ac:dyDescent="0.2">
      <c r="A15" s="97" t="s">
        <v>71</v>
      </c>
      <c r="B15" s="53" t="s">
        <v>22</v>
      </c>
      <c r="C15" s="96">
        <v>1</v>
      </c>
      <c r="D15" s="54">
        <v>1</v>
      </c>
      <c r="E15" s="55">
        <f>E$4*$D15</f>
        <v>0.01</v>
      </c>
      <c r="F15" s="56">
        <f>SUM(D15:E15)</f>
        <v>1.01</v>
      </c>
    </row>
    <row r="16" spans="1:6" x14ac:dyDescent="0.2">
      <c r="A16" s="97" t="s">
        <v>71</v>
      </c>
      <c r="B16" s="53" t="s">
        <v>66</v>
      </c>
      <c r="C16" s="96">
        <v>1</v>
      </c>
      <c r="D16" s="54">
        <v>1</v>
      </c>
      <c r="E16" s="55">
        <f>E$4*$D16</f>
        <v>0.01</v>
      </c>
      <c r="F16" s="56">
        <f>SUM(D16:E16)</f>
        <v>1.01</v>
      </c>
    </row>
    <row r="17" spans="1:6" ht="13.5" thickBot="1" x14ac:dyDescent="0.25">
      <c r="A17" s="155" t="s">
        <v>63</v>
      </c>
      <c r="B17" s="156"/>
      <c r="C17" s="156"/>
      <c r="D17" s="156"/>
      <c r="E17" s="157"/>
      <c r="F17" s="56">
        <f>SUM(F15:F16)</f>
        <v>2.02</v>
      </c>
    </row>
    <row r="18" spans="1:6" ht="13.5" thickBot="1" x14ac:dyDescent="0.25">
      <c r="A18" s="147"/>
      <c r="B18" s="148"/>
      <c r="C18" s="148"/>
      <c r="D18" s="148"/>
      <c r="E18" s="148"/>
      <c r="F18" s="57"/>
    </row>
  </sheetData>
  <mergeCells count="10">
    <mergeCell ref="F3:F4"/>
    <mergeCell ref="C3:C4"/>
    <mergeCell ref="A18:E18"/>
    <mergeCell ref="A3:A4"/>
    <mergeCell ref="D3:D4"/>
    <mergeCell ref="B3:B4"/>
    <mergeCell ref="A8:E8"/>
    <mergeCell ref="A17:E17"/>
    <mergeCell ref="A14:E14"/>
    <mergeCell ref="A11:E11"/>
  </mergeCells>
  <phoneticPr fontId="13" type="noConversion"/>
  <pageMargins left="0.74803149606299213" right="0.74803149606299213" top="0.98425196850393704" bottom="0.98425196850393704" header="0" footer="0"/>
  <pageSetup scale="82" orientation="portrait" r:id="rId1"/>
  <headerFooter alignWithMargins="0"/>
  <ignoredErrors>
    <ignoredError sqref="F8 F12:F3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zoomScale="85" zoomScaleNormal="85" workbookViewId="0">
      <selection activeCell="M38" sqref="M38"/>
    </sheetView>
  </sheetViews>
  <sheetFormatPr baseColWidth="10" defaultRowHeight="12.75" x14ac:dyDescent="0.2"/>
  <cols>
    <col min="1" max="1" width="5.140625" customWidth="1"/>
    <col min="2" max="2" width="33.28515625" customWidth="1"/>
    <col min="3" max="3" width="6.85546875" customWidth="1"/>
    <col min="4" max="4" width="8.7109375" customWidth="1"/>
    <col min="5" max="6" width="6.5703125" customWidth="1"/>
    <col min="7" max="7" width="5.7109375" bestFit="1" customWidth="1"/>
    <col min="8" max="8" width="9" bestFit="1" customWidth="1"/>
    <col min="9" max="9" width="6.140625" customWidth="1"/>
    <col min="10" max="10" width="9.42578125" customWidth="1"/>
    <col min="11" max="11" width="9.140625" customWidth="1"/>
    <col min="12" max="12" width="15" bestFit="1" customWidth="1"/>
    <col min="13" max="13" width="15" customWidth="1"/>
    <col min="14" max="14" width="15" bestFit="1" customWidth="1"/>
    <col min="15" max="15" width="15" customWidth="1"/>
    <col min="16" max="16" width="13.28515625" customWidth="1"/>
  </cols>
  <sheetData>
    <row r="1" spans="1:16" ht="18" x14ac:dyDescent="0.2">
      <c r="A1" s="158" t="s">
        <v>42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</row>
    <row r="2" spans="1:16" ht="13.5" thickBot="1" x14ac:dyDescent="0.25"/>
    <row r="3" spans="1:16" ht="22.5" x14ac:dyDescent="0.2">
      <c r="A3" s="114"/>
      <c r="B3" s="115" t="s">
        <v>5</v>
      </c>
      <c r="C3" s="116" t="s">
        <v>6</v>
      </c>
      <c r="D3" s="117" t="s">
        <v>73</v>
      </c>
      <c r="E3" s="118" t="s">
        <v>1</v>
      </c>
      <c r="F3" s="183" t="s">
        <v>94</v>
      </c>
      <c r="G3" s="118" t="s">
        <v>1</v>
      </c>
      <c r="H3" s="118" t="s">
        <v>1</v>
      </c>
      <c r="I3" s="118" t="s">
        <v>1</v>
      </c>
      <c r="J3" s="118" t="s">
        <v>7</v>
      </c>
      <c r="K3" s="118" t="s">
        <v>8</v>
      </c>
      <c r="L3" s="119" t="s">
        <v>62</v>
      </c>
      <c r="M3" s="119" t="s">
        <v>62</v>
      </c>
      <c r="N3" s="119" t="s">
        <v>62</v>
      </c>
      <c r="O3" s="119" t="s">
        <v>62</v>
      </c>
      <c r="P3" s="119" t="s">
        <v>9</v>
      </c>
    </row>
    <row r="4" spans="1:16" ht="13.5" thickBot="1" x14ac:dyDescent="0.25">
      <c r="A4" s="120" t="s">
        <v>12</v>
      </c>
      <c r="B4" s="121"/>
      <c r="C4" s="122"/>
      <c r="D4" s="123" t="s">
        <v>4</v>
      </c>
      <c r="E4" s="123" t="s">
        <v>70</v>
      </c>
      <c r="F4" s="123" t="s">
        <v>70</v>
      </c>
      <c r="G4" s="123" t="s">
        <v>58</v>
      </c>
      <c r="H4" s="123" t="s">
        <v>67</v>
      </c>
      <c r="I4" s="123" t="s">
        <v>3</v>
      </c>
      <c r="J4" s="123" t="s">
        <v>10</v>
      </c>
      <c r="K4" s="123" t="s">
        <v>11</v>
      </c>
      <c r="L4" s="123" t="s">
        <v>70</v>
      </c>
      <c r="M4" s="188" t="s">
        <v>95</v>
      </c>
      <c r="N4" s="123" t="s">
        <v>58</v>
      </c>
      <c r="O4" s="123" t="s">
        <v>67</v>
      </c>
      <c r="P4" s="124" t="s">
        <v>15</v>
      </c>
    </row>
    <row r="5" spans="1:16" ht="13.5" thickBot="1" x14ac:dyDescent="0.25">
      <c r="A5" s="28" t="s">
        <v>0</v>
      </c>
      <c r="B5" s="29" t="s">
        <v>37</v>
      </c>
      <c r="C5" s="30"/>
      <c r="D5" s="31"/>
      <c r="E5" s="31"/>
      <c r="F5" s="31"/>
      <c r="G5" s="31"/>
      <c r="H5" s="31"/>
      <c r="I5" s="110"/>
      <c r="J5" s="32"/>
      <c r="K5" s="32"/>
      <c r="L5" s="32"/>
      <c r="M5" s="32" t="s">
        <v>0</v>
      </c>
      <c r="N5" s="32"/>
      <c r="O5" s="32"/>
      <c r="P5" s="33" t="s">
        <v>0</v>
      </c>
    </row>
    <row r="6" spans="1:16" x14ac:dyDescent="0.2">
      <c r="A6" s="34">
        <v>1</v>
      </c>
      <c r="B6" s="35" t="s">
        <v>59</v>
      </c>
      <c r="C6" s="36" t="s">
        <v>14</v>
      </c>
      <c r="D6" s="37">
        <v>1</v>
      </c>
      <c r="E6" s="38">
        <v>1</v>
      </c>
      <c r="F6" s="184">
        <v>0</v>
      </c>
      <c r="G6" s="38">
        <v>0</v>
      </c>
      <c r="H6" s="108">
        <v>0</v>
      </c>
      <c r="I6" s="7">
        <f>SUM(E6:H6)</f>
        <v>1</v>
      </c>
      <c r="J6" s="109">
        <v>3</v>
      </c>
      <c r="K6" s="62">
        <f t="shared" ref="K6:K32" si="0">1/J6</f>
        <v>0.33333333333333331</v>
      </c>
      <c r="L6" s="69">
        <f>+$K6*E6*$D6/12</f>
        <v>2.7777777777777776E-2</v>
      </c>
      <c r="M6" s="69">
        <f>+$K6*F6*$D6/12</f>
        <v>0</v>
      </c>
      <c r="N6" s="69">
        <f>+$K6*G6*$D6/12</f>
        <v>0</v>
      </c>
      <c r="O6" s="69">
        <f>+$K6*H6*$D6/12</f>
        <v>0</v>
      </c>
      <c r="P6" s="63">
        <f>+D6*I6*K6/12</f>
        <v>2.7777777777777776E-2</v>
      </c>
    </row>
    <row r="7" spans="1:16" x14ac:dyDescent="0.2">
      <c r="A7" s="27">
        <v>2</v>
      </c>
      <c r="B7" s="5" t="s">
        <v>39</v>
      </c>
      <c r="C7" s="6" t="s">
        <v>14</v>
      </c>
      <c r="D7" s="24">
        <v>1</v>
      </c>
      <c r="E7" s="7">
        <v>0</v>
      </c>
      <c r="F7" s="185">
        <v>0</v>
      </c>
      <c r="G7" s="7">
        <v>1</v>
      </c>
      <c r="H7" s="111">
        <v>0</v>
      </c>
      <c r="I7" s="7">
        <f t="shared" ref="I7:I29" si="1">SUM(E7:H7)</f>
        <v>1</v>
      </c>
      <c r="J7" s="112">
        <v>3</v>
      </c>
      <c r="K7" s="66">
        <f t="shared" si="0"/>
        <v>0.33333333333333331</v>
      </c>
      <c r="L7" s="70">
        <f>+$K7*E7*$D7/12</f>
        <v>0</v>
      </c>
      <c r="M7" s="70">
        <f>+$K7*F7*$D7/12</f>
        <v>0</v>
      </c>
      <c r="N7" s="70">
        <f>+$K7*G7*$D7/12</f>
        <v>2.7777777777777776E-2</v>
      </c>
      <c r="O7" s="70">
        <f>+$K7*H7*$D7/12</f>
        <v>0</v>
      </c>
      <c r="P7" s="64">
        <f>+D7*I7*K7/12</f>
        <v>2.7777777777777776E-2</v>
      </c>
    </row>
    <row r="8" spans="1:16" x14ac:dyDescent="0.2">
      <c r="A8" s="27">
        <v>3</v>
      </c>
      <c r="B8" s="5" t="s">
        <v>64</v>
      </c>
      <c r="C8" s="6" t="s">
        <v>14</v>
      </c>
      <c r="D8" s="24">
        <v>1</v>
      </c>
      <c r="E8" s="7">
        <v>1</v>
      </c>
      <c r="F8" s="185">
        <v>1</v>
      </c>
      <c r="G8" s="7">
        <v>1</v>
      </c>
      <c r="H8" s="7">
        <v>1</v>
      </c>
      <c r="I8" s="7">
        <f t="shared" si="1"/>
        <v>4</v>
      </c>
      <c r="J8" s="6">
        <v>3</v>
      </c>
      <c r="K8" s="66">
        <f t="shared" si="0"/>
        <v>0.33333333333333331</v>
      </c>
      <c r="L8" s="70">
        <f>+$K8*E8*$D8/12</f>
        <v>2.7777777777777776E-2</v>
      </c>
      <c r="M8" s="70">
        <f>+$K8*F8*$D8/12</f>
        <v>2.7777777777777776E-2</v>
      </c>
      <c r="N8" s="70">
        <f>+$K8*G8*$D8/12</f>
        <v>2.7777777777777776E-2</v>
      </c>
      <c r="O8" s="70">
        <f>+$K8*H8*$D8/12</f>
        <v>2.7777777777777776E-2</v>
      </c>
      <c r="P8" s="64">
        <f>+D8*I8*K8/12</f>
        <v>0.1111111111111111</v>
      </c>
    </row>
    <row r="9" spans="1:16" x14ac:dyDescent="0.2">
      <c r="A9" s="27">
        <v>4</v>
      </c>
      <c r="B9" s="5" t="s">
        <v>60</v>
      </c>
      <c r="C9" s="6" t="s">
        <v>14</v>
      </c>
      <c r="D9" s="24">
        <v>1</v>
      </c>
      <c r="E9" s="7">
        <v>0</v>
      </c>
      <c r="F9" s="185">
        <v>0</v>
      </c>
      <c r="G9" s="7">
        <v>0</v>
      </c>
      <c r="H9" s="7">
        <v>0</v>
      </c>
      <c r="I9" s="7">
        <f t="shared" si="1"/>
        <v>0</v>
      </c>
      <c r="J9" s="6">
        <v>3</v>
      </c>
      <c r="K9" s="66">
        <f t="shared" si="0"/>
        <v>0.33333333333333331</v>
      </c>
      <c r="L9" s="70">
        <f>+$K9*E9*$D9/12</f>
        <v>0</v>
      </c>
      <c r="M9" s="70">
        <f>+$K9*F9*$D9/12</f>
        <v>0</v>
      </c>
      <c r="N9" s="70">
        <f>+$K9*G9*$D9/12</f>
        <v>0</v>
      </c>
      <c r="O9" s="70">
        <f>+$K9*H9*$D9/12</f>
        <v>0</v>
      </c>
      <c r="P9" s="64">
        <f t="shared" ref="P6:P23" si="2">+D9*I9*K9/12</f>
        <v>0</v>
      </c>
    </row>
    <row r="10" spans="1:16" x14ac:dyDescent="0.2">
      <c r="A10" s="27">
        <v>5</v>
      </c>
      <c r="B10" s="5" t="s">
        <v>82</v>
      </c>
      <c r="C10" s="6" t="s">
        <v>14</v>
      </c>
      <c r="D10" s="24">
        <v>1</v>
      </c>
      <c r="E10" s="7">
        <v>0</v>
      </c>
      <c r="F10" s="185">
        <v>0</v>
      </c>
      <c r="G10" s="7">
        <v>0</v>
      </c>
      <c r="H10" s="7">
        <v>1</v>
      </c>
      <c r="I10" s="7">
        <f t="shared" si="1"/>
        <v>1</v>
      </c>
      <c r="J10" s="6">
        <v>3</v>
      </c>
      <c r="K10" s="66">
        <f t="shared" si="0"/>
        <v>0.33333333333333331</v>
      </c>
      <c r="L10" s="70">
        <f>+$K10*E10*$D10/12</f>
        <v>0</v>
      </c>
      <c r="M10" s="70">
        <f t="shared" ref="L6:M23" si="3">+$K10*F10*$D10/12</f>
        <v>0</v>
      </c>
      <c r="N10" s="70">
        <f t="shared" ref="N6:N23" si="4">+$K10*G10*$D10/12</f>
        <v>0</v>
      </c>
      <c r="O10" s="70">
        <f t="shared" ref="O6:O23" si="5">+$K10*H10*$D10/12</f>
        <v>2.7777777777777776E-2</v>
      </c>
      <c r="P10" s="64">
        <f t="shared" si="2"/>
        <v>2.7777777777777776E-2</v>
      </c>
    </row>
    <row r="11" spans="1:16" x14ac:dyDescent="0.2">
      <c r="A11" s="27">
        <v>6</v>
      </c>
      <c r="B11" s="5" t="s">
        <v>38</v>
      </c>
      <c r="C11" s="6" t="s">
        <v>14</v>
      </c>
      <c r="D11" s="24">
        <v>1</v>
      </c>
      <c r="E11" s="7">
        <v>1</v>
      </c>
      <c r="F11" s="185">
        <v>0</v>
      </c>
      <c r="G11" s="7">
        <v>1</v>
      </c>
      <c r="H11" s="7">
        <v>1</v>
      </c>
      <c r="I11" s="7">
        <f t="shared" si="1"/>
        <v>3</v>
      </c>
      <c r="J11" s="6">
        <v>3</v>
      </c>
      <c r="K11" s="66">
        <f t="shared" si="0"/>
        <v>0.33333333333333331</v>
      </c>
      <c r="L11" s="70">
        <f>+$K11*E11*$D11/12</f>
        <v>2.7777777777777776E-2</v>
      </c>
      <c r="M11" s="70">
        <f t="shared" si="3"/>
        <v>0</v>
      </c>
      <c r="N11" s="70">
        <f t="shared" si="4"/>
        <v>2.7777777777777776E-2</v>
      </c>
      <c r="O11" s="70">
        <f t="shared" si="5"/>
        <v>2.7777777777777776E-2</v>
      </c>
      <c r="P11" s="64">
        <f t="shared" si="2"/>
        <v>8.3333333333333329E-2</v>
      </c>
    </row>
    <row r="12" spans="1:16" x14ac:dyDescent="0.2">
      <c r="A12" s="27">
        <v>7</v>
      </c>
      <c r="B12" s="8" t="s">
        <v>25</v>
      </c>
      <c r="C12" s="9" t="s">
        <v>14</v>
      </c>
      <c r="D12" s="25">
        <v>1</v>
      </c>
      <c r="E12" s="10">
        <v>1</v>
      </c>
      <c r="F12" s="186">
        <v>0</v>
      </c>
      <c r="G12" s="10">
        <v>1</v>
      </c>
      <c r="H12" s="10">
        <v>1</v>
      </c>
      <c r="I12" s="7">
        <f t="shared" si="1"/>
        <v>3</v>
      </c>
      <c r="J12" s="9">
        <v>0.5</v>
      </c>
      <c r="K12" s="66">
        <f t="shared" si="0"/>
        <v>2</v>
      </c>
      <c r="L12" s="70">
        <f t="shared" si="3"/>
        <v>0.16666666666666666</v>
      </c>
      <c r="M12" s="70">
        <f t="shared" si="3"/>
        <v>0</v>
      </c>
      <c r="N12" s="70">
        <f t="shared" si="4"/>
        <v>0.16666666666666666</v>
      </c>
      <c r="O12" s="70">
        <f t="shared" si="5"/>
        <v>0.16666666666666666</v>
      </c>
      <c r="P12" s="64">
        <f t="shared" si="2"/>
        <v>0.5</v>
      </c>
    </row>
    <row r="13" spans="1:16" x14ac:dyDescent="0.2">
      <c r="A13" s="27">
        <v>8</v>
      </c>
      <c r="B13" s="8" t="s">
        <v>26</v>
      </c>
      <c r="C13" s="9" t="s">
        <v>14</v>
      </c>
      <c r="D13" s="25">
        <v>1</v>
      </c>
      <c r="E13" s="7">
        <v>1</v>
      </c>
      <c r="F13" s="185">
        <v>0</v>
      </c>
      <c r="G13" s="7">
        <v>1</v>
      </c>
      <c r="H13" s="7">
        <v>1</v>
      </c>
      <c r="I13" s="7">
        <f t="shared" si="1"/>
        <v>3</v>
      </c>
      <c r="J13" s="9">
        <v>5</v>
      </c>
      <c r="K13" s="66">
        <f t="shared" si="0"/>
        <v>0.2</v>
      </c>
      <c r="L13" s="70">
        <f t="shared" si="3"/>
        <v>1.6666666666666666E-2</v>
      </c>
      <c r="M13" s="70">
        <f t="shared" si="3"/>
        <v>0</v>
      </c>
      <c r="N13" s="70">
        <f t="shared" si="4"/>
        <v>1.6666666666666666E-2</v>
      </c>
      <c r="O13" s="70">
        <f t="shared" si="5"/>
        <v>1.6666666666666666E-2</v>
      </c>
      <c r="P13" s="64">
        <f t="shared" si="2"/>
        <v>5.000000000000001E-2</v>
      </c>
    </row>
    <row r="14" spans="1:16" x14ac:dyDescent="0.2">
      <c r="A14" s="27">
        <v>9</v>
      </c>
      <c r="B14" s="8" t="s">
        <v>27</v>
      </c>
      <c r="C14" s="9" t="s">
        <v>14</v>
      </c>
      <c r="D14" s="25">
        <v>1</v>
      </c>
      <c r="E14" s="7">
        <v>1</v>
      </c>
      <c r="F14" s="186">
        <v>1</v>
      </c>
      <c r="G14" s="10">
        <v>1</v>
      </c>
      <c r="H14" s="7">
        <v>1</v>
      </c>
      <c r="I14" s="7">
        <f t="shared" si="1"/>
        <v>4</v>
      </c>
      <c r="J14" s="9">
        <v>5</v>
      </c>
      <c r="K14" s="66">
        <f t="shared" si="0"/>
        <v>0.2</v>
      </c>
      <c r="L14" s="70">
        <f t="shared" si="3"/>
        <v>1.6666666666666666E-2</v>
      </c>
      <c r="M14" s="70">
        <f t="shared" si="3"/>
        <v>1.6666666666666666E-2</v>
      </c>
      <c r="N14" s="70">
        <f t="shared" si="4"/>
        <v>1.6666666666666666E-2</v>
      </c>
      <c r="O14" s="70">
        <f t="shared" si="5"/>
        <v>1.6666666666666666E-2</v>
      </c>
      <c r="P14" s="64">
        <f t="shared" si="2"/>
        <v>6.6666666666666666E-2</v>
      </c>
    </row>
    <row r="15" spans="1:16" ht="33.75" x14ac:dyDescent="0.2">
      <c r="A15" s="27">
        <v>10</v>
      </c>
      <c r="B15" s="8" t="s">
        <v>28</v>
      </c>
      <c r="C15" s="9" t="s">
        <v>29</v>
      </c>
      <c r="D15" s="25">
        <v>1</v>
      </c>
      <c r="E15" s="10">
        <v>2</v>
      </c>
      <c r="F15" s="186">
        <v>2</v>
      </c>
      <c r="G15" s="10">
        <v>2</v>
      </c>
      <c r="H15" s="10">
        <v>2</v>
      </c>
      <c r="I15" s="7">
        <f t="shared" si="1"/>
        <v>8</v>
      </c>
      <c r="J15" s="9">
        <v>1</v>
      </c>
      <c r="K15" s="66">
        <f t="shared" si="0"/>
        <v>1</v>
      </c>
      <c r="L15" s="70">
        <f t="shared" si="3"/>
        <v>0.16666666666666666</v>
      </c>
      <c r="M15" s="70">
        <f t="shared" si="3"/>
        <v>0.16666666666666666</v>
      </c>
      <c r="N15" s="70">
        <f t="shared" si="4"/>
        <v>0.16666666666666666</v>
      </c>
      <c r="O15" s="70">
        <f t="shared" si="5"/>
        <v>0.16666666666666666</v>
      </c>
      <c r="P15" s="64">
        <f t="shared" si="2"/>
        <v>0.66666666666666663</v>
      </c>
    </row>
    <row r="16" spans="1:16" x14ac:dyDescent="0.2">
      <c r="A16" s="27">
        <v>11</v>
      </c>
      <c r="B16" s="8" t="s">
        <v>30</v>
      </c>
      <c r="C16" s="9" t="s">
        <v>29</v>
      </c>
      <c r="D16" s="26">
        <v>1</v>
      </c>
      <c r="E16" s="10">
        <v>2</v>
      </c>
      <c r="F16" s="186">
        <v>2</v>
      </c>
      <c r="G16" s="10">
        <v>2</v>
      </c>
      <c r="H16" s="10">
        <v>2</v>
      </c>
      <c r="I16" s="7">
        <f t="shared" si="1"/>
        <v>8</v>
      </c>
      <c r="J16" s="9">
        <v>0.5</v>
      </c>
      <c r="K16" s="66">
        <f t="shared" si="0"/>
        <v>2</v>
      </c>
      <c r="L16" s="70">
        <f t="shared" si="3"/>
        <v>0.33333333333333331</v>
      </c>
      <c r="M16" s="70">
        <f t="shared" si="3"/>
        <v>0.33333333333333331</v>
      </c>
      <c r="N16" s="70">
        <f t="shared" si="4"/>
        <v>0.33333333333333331</v>
      </c>
      <c r="O16" s="70">
        <f t="shared" si="5"/>
        <v>0.33333333333333331</v>
      </c>
      <c r="P16" s="64">
        <f t="shared" si="2"/>
        <v>1.3333333333333333</v>
      </c>
    </row>
    <row r="17" spans="1:16" x14ac:dyDescent="0.2">
      <c r="A17" s="27">
        <v>12</v>
      </c>
      <c r="B17" s="8" t="s">
        <v>31</v>
      </c>
      <c r="C17" s="9" t="s">
        <v>14</v>
      </c>
      <c r="D17" s="25">
        <v>1</v>
      </c>
      <c r="E17" s="10">
        <v>3</v>
      </c>
      <c r="F17" s="186">
        <v>3</v>
      </c>
      <c r="G17" s="10">
        <v>3</v>
      </c>
      <c r="H17" s="10">
        <v>3</v>
      </c>
      <c r="I17" s="7">
        <f t="shared" si="1"/>
        <v>12</v>
      </c>
      <c r="J17" s="9">
        <v>1</v>
      </c>
      <c r="K17" s="66">
        <f t="shared" si="0"/>
        <v>1</v>
      </c>
      <c r="L17" s="70">
        <f t="shared" si="3"/>
        <v>0.25</v>
      </c>
      <c r="M17" s="70">
        <f t="shared" si="3"/>
        <v>0.25</v>
      </c>
      <c r="N17" s="70">
        <f t="shared" si="4"/>
        <v>0.25</v>
      </c>
      <c r="O17" s="70">
        <f t="shared" si="5"/>
        <v>0.25</v>
      </c>
      <c r="P17" s="64">
        <f t="shared" si="2"/>
        <v>1</v>
      </c>
    </row>
    <row r="18" spans="1:16" x14ac:dyDescent="0.2">
      <c r="A18" s="27">
        <v>13</v>
      </c>
      <c r="B18" s="8" t="s">
        <v>32</v>
      </c>
      <c r="C18" s="9" t="s">
        <v>14</v>
      </c>
      <c r="D18" s="25">
        <v>1</v>
      </c>
      <c r="E18" s="7">
        <v>1</v>
      </c>
      <c r="F18" s="186">
        <v>1</v>
      </c>
      <c r="G18" s="10">
        <v>1</v>
      </c>
      <c r="H18" s="7">
        <v>1</v>
      </c>
      <c r="I18" s="7">
        <f t="shared" si="1"/>
        <v>4</v>
      </c>
      <c r="J18" s="9">
        <v>4</v>
      </c>
      <c r="K18" s="66">
        <f t="shared" si="0"/>
        <v>0.25</v>
      </c>
      <c r="L18" s="70">
        <f t="shared" si="3"/>
        <v>2.0833333333333332E-2</v>
      </c>
      <c r="M18" s="70">
        <f t="shared" si="3"/>
        <v>2.0833333333333332E-2</v>
      </c>
      <c r="N18" s="70">
        <f t="shared" si="4"/>
        <v>2.0833333333333332E-2</v>
      </c>
      <c r="O18" s="70">
        <f t="shared" si="5"/>
        <v>2.0833333333333332E-2</v>
      </c>
      <c r="P18" s="64">
        <f t="shared" si="2"/>
        <v>8.3333333333333329E-2</v>
      </c>
    </row>
    <row r="19" spans="1:16" x14ac:dyDescent="0.2">
      <c r="A19" s="27">
        <v>14</v>
      </c>
      <c r="B19" s="8" t="s">
        <v>33</v>
      </c>
      <c r="C19" s="9" t="s">
        <v>14</v>
      </c>
      <c r="D19" s="25">
        <v>1</v>
      </c>
      <c r="E19" s="7">
        <v>2</v>
      </c>
      <c r="F19" s="185">
        <v>2</v>
      </c>
      <c r="G19" s="7">
        <v>2</v>
      </c>
      <c r="H19" s="7">
        <v>2</v>
      </c>
      <c r="I19" s="7">
        <f t="shared" si="1"/>
        <v>8</v>
      </c>
      <c r="J19" s="9">
        <v>2</v>
      </c>
      <c r="K19" s="66">
        <f t="shared" si="0"/>
        <v>0.5</v>
      </c>
      <c r="L19" s="70">
        <f t="shared" si="3"/>
        <v>8.3333333333333329E-2</v>
      </c>
      <c r="M19" s="70">
        <f t="shared" si="3"/>
        <v>8.3333333333333329E-2</v>
      </c>
      <c r="N19" s="70">
        <f t="shared" si="4"/>
        <v>8.3333333333333329E-2</v>
      </c>
      <c r="O19" s="70">
        <f t="shared" si="5"/>
        <v>8.3333333333333329E-2</v>
      </c>
      <c r="P19" s="64">
        <f t="shared" si="2"/>
        <v>0.33333333333333331</v>
      </c>
    </row>
    <row r="20" spans="1:16" x14ac:dyDescent="0.2">
      <c r="A20" s="27">
        <v>15</v>
      </c>
      <c r="B20" s="8" t="s">
        <v>34</v>
      </c>
      <c r="C20" s="9" t="s">
        <v>14</v>
      </c>
      <c r="D20" s="25">
        <v>1</v>
      </c>
      <c r="E20" s="10">
        <v>1</v>
      </c>
      <c r="F20" s="186">
        <v>1</v>
      </c>
      <c r="G20" s="10">
        <v>1</v>
      </c>
      <c r="H20" s="10">
        <v>1</v>
      </c>
      <c r="I20" s="7">
        <f t="shared" si="1"/>
        <v>4</v>
      </c>
      <c r="J20" s="9">
        <v>2</v>
      </c>
      <c r="K20" s="66">
        <f t="shared" si="0"/>
        <v>0.5</v>
      </c>
      <c r="L20" s="70">
        <f t="shared" si="3"/>
        <v>4.1666666666666664E-2</v>
      </c>
      <c r="M20" s="70">
        <f t="shared" si="3"/>
        <v>4.1666666666666664E-2</v>
      </c>
      <c r="N20" s="70">
        <f t="shared" si="4"/>
        <v>4.1666666666666664E-2</v>
      </c>
      <c r="O20" s="70">
        <f t="shared" si="5"/>
        <v>4.1666666666666664E-2</v>
      </c>
      <c r="P20" s="64">
        <f t="shared" si="2"/>
        <v>0.16666666666666666</v>
      </c>
    </row>
    <row r="21" spans="1:16" x14ac:dyDescent="0.2">
      <c r="A21" s="27">
        <v>16</v>
      </c>
      <c r="B21" s="8" t="s">
        <v>35</v>
      </c>
      <c r="C21" s="9" t="s">
        <v>14</v>
      </c>
      <c r="D21" s="25">
        <v>1</v>
      </c>
      <c r="E21" s="10">
        <v>1</v>
      </c>
      <c r="F21" s="186">
        <v>1</v>
      </c>
      <c r="G21" s="10">
        <v>1</v>
      </c>
      <c r="H21" s="10">
        <v>1</v>
      </c>
      <c r="I21" s="7">
        <f t="shared" si="1"/>
        <v>4</v>
      </c>
      <c r="J21" s="9">
        <v>3</v>
      </c>
      <c r="K21" s="66">
        <f t="shared" si="0"/>
        <v>0.33333333333333331</v>
      </c>
      <c r="L21" s="70">
        <f t="shared" si="3"/>
        <v>2.7777777777777776E-2</v>
      </c>
      <c r="M21" s="70">
        <f t="shared" si="3"/>
        <v>2.7777777777777776E-2</v>
      </c>
      <c r="N21" s="70">
        <f t="shared" si="4"/>
        <v>2.7777777777777776E-2</v>
      </c>
      <c r="O21" s="70">
        <f t="shared" si="5"/>
        <v>2.7777777777777776E-2</v>
      </c>
      <c r="P21" s="64">
        <f t="shared" si="2"/>
        <v>0.1111111111111111</v>
      </c>
    </row>
    <row r="22" spans="1:16" x14ac:dyDescent="0.2">
      <c r="A22" s="27">
        <v>17</v>
      </c>
      <c r="B22" s="8" t="s">
        <v>36</v>
      </c>
      <c r="C22" s="9" t="s">
        <v>29</v>
      </c>
      <c r="D22" s="25">
        <v>1</v>
      </c>
      <c r="E22" s="10">
        <v>1</v>
      </c>
      <c r="F22" s="186">
        <v>1</v>
      </c>
      <c r="G22" s="10">
        <v>1</v>
      </c>
      <c r="H22" s="10">
        <v>1</v>
      </c>
      <c r="I22" s="7">
        <f t="shared" si="1"/>
        <v>4</v>
      </c>
      <c r="J22" s="9">
        <v>3</v>
      </c>
      <c r="K22" s="66">
        <f t="shared" si="0"/>
        <v>0.33333333333333331</v>
      </c>
      <c r="L22" s="70">
        <f t="shared" si="3"/>
        <v>2.7777777777777776E-2</v>
      </c>
      <c r="M22" s="70">
        <f t="shared" si="3"/>
        <v>2.7777777777777776E-2</v>
      </c>
      <c r="N22" s="70">
        <f t="shared" si="4"/>
        <v>2.7777777777777776E-2</v>
      </c>
      <c r="O22" s="70">
        <f t="shared" si="5"/>
        <v>2.7777777777777776E-2</v>
      </c>
      <c r="P22" s="64">
        <f t="shared" si="2"/>
        <v>0.1111111111111111</v>
      </c>
    </row>
    <row r="23" spans="1:16" ht="33.75" x14ac:dyDescent="0.2">
      <c r="A23" s="27">
        <v>18</v>
      </c>
      <c r="B23" s="8" t="s">
        <v>61</v>
      </c>
      <c r="C23" s="9" t="s">
        <v>29</v>
      </c>
      <c r="D23" s="25">
        <v>1</v>
      </c>
      <c r="E23" s="10">
        <v>2</v>
      </c>
      <c r="F23" s="185">
        <v>2</v>
      </c>
      <c r="G23" s="7">
        <v>2</v>
      </c>
      <c r="H23" s="10">
        <v>2</v>
      </c>
      <c r="I23" s="7">
        <f t="shared" si="1"/>
        <v>8</v>
      </c>
      <c r="J23" s="9">
        <v>1</v>
      </c>
      <c r="K23" s="66">
        <f t="shared" si="0"/>
        <v>1</v>
      </c>
      <c r="L23" s="70">
        <f t="shared" si="3"/>
        <v>0.16666666666666666</v>
      </c>
      <c r="M23" s="70">
        <f t="shared" si="3"/>
        <v>0.16666666666666666</v>
      </c>
      <c r="N23" s="70">
        <f t="shared" si="4"/>
        <v>0.16666666666666666</v>
      </c>
      <c r="O23" s="70">
        <f t="shared" si="5"/>
        <v>0.16666666666666666</v>
      </c>
      <c r="P23" s="64">
        <f t="shared" si="2"/>
        <v>0.66666666666666663</v>
      </c>
    </row>
    <row r="24" spans="1:16" x14ac:dyDescent="0.2">
      <c r="A24" s="27">
        <v>19</v>
      </c>
      <c r="B24" s="8" t="s">
        <v>86</v>
      </c>
      <c r="C24" s="182" t="s">
        <v>14</v>
      </c>
      <c r="D24" s="25">
        <v>1</v>
      </c>
      <c r="E24" s="10">
        <v>0</v>
      </c>
      <c r="F24" s="185">
        <v>1</v>
      </c>
      <c r="G24" s="7">
        <v>0</v>
      </c>
      <c r="H24" s="10">
        <v>0</v>
      </c>
      <c r="I24" s="7">
        <f>SUM(E24:H24)</f>
        <v>1</v>
      </c>
      <c r="J24" s="187">
        <v>5</v>
      </c>
      <c r="K24" s="66">
        <f t="shared" ref="K24:K29" si="6">1/J24</f>
        <v>0.2</v>
      </c>
      <c r="L24" s="70">
        <f t="shared" ref="L24:M29" si="7">+$K24*E24*$D24/12</f>
        <v>0</v>
      </c>
      <c r="M24" s="70">
        <f t="shared" si="7"/>
        <v>1.6666666666666666E-2</v>
      </c>
      <c r="N24" s="70">
        <f t="shared" ref="N24:N29" si="8">+$K24*G24*$D24/12</f>
        <v>0</v>
      </c>
      <c r="O24" s="70">
        <f t="shared" ref="O24:O29" si="9">+$K24*H24*$D24/12</f>
        <v>0</v>
      </c>
      <c r="P24" s="64">
        <f t="shared" ref="P24:P29" si="10">+D24*I24*K24/12</f>
        <v>1.6666666666666666E-2</v>
      </c>
    </row>
    <row r="25" spans="1:16" x14ac:dyDescent="0.2">
      <c r="A25" s="27">
        <v>20</v>
      </c>
      <c r="B25" s="8" t="s">
        <v>87</v>
      </c>
      <c r="C25" s="182" t="s">
        <v>14</v>
      </c>
      <c r="D25" s="25">
        <v>1</v>
      </c>
      <c r="E25" s="10">
        <v>0</v>
      </c>
      <c r="F25" s="185">
        <v>1</v>
      </c>
      <c r="G25" s="7">
        <v>0</v>
      </c>
      <c r="H25" s="10">
        <v>0</v>
      </c>
      <c r="I25" s="7">
        <f>SUM(E25:H25)</f>
        <v>1</v>
      </c>
      <c r="J25" s="187">
        <v>5</v>
      </c>
      <c r="K25" s="66">
        <f t="shared" si="6"/>
        <v>0.2</v>
      </c>
      <c r="L25" s="70">
        <f t="shared" si="7"/>
        <v>0</v>
      </c>
      <c r="M25" s="70">
        <f t="shared" si="7"/>
        <v>1.6666666666666666E-2</v>
      </c>
      <c r="N25" s="70">
        <f t="shared" si="8"/>
        <v>0</v>
      </c>
      <c r="O25" s="70">
        <f t="shared" si="9"/>
        <v>0</v>
      </c>
      <c r="P25" s="64">
        <f t="shared" si="10"/>
        <v>1.6666666666666666E-2</v>
      </c>
    </row>
    <row r="26" spans="1:16" x14ac:dyDescent="0.2">
      <c r="A26" s="27">
        <v>21</v>
      </c>
      <c r="B26" s="8" t="s">
        <v>88</v>
      </c>
      <c r="C26" s="182" t="s">
        <v>14</v>
      </c>
      <c r="D26" s="25">
        <v>1</v>
      </c>
      <c r="E26" s="10">
        <v>0</v>
      </c>
      <c r="F26" s="185">
        <v>1</v>
      </c>
      <c r="G26" s="7">
        <v>0</v>
      </c>
      <c r="H26" s="10">
        <v>0</v>
      </c>
      <c r="I26" s="7">
        <f>SUM(E26:H26)</f>
        <v>1</v>
      </c>
      <c r="J26" s="187">
        <v>5</v>
      </c>
      <c r="K26" s="66">
        <f t="shared" si="6"/>
        <v>0.2</v>
      </c>
      <c r="L26" s="70">
        <f t="shared" si="7"/>
        <v>0</v>
      </c>
      <c r="M26" s="70">
        <f t="shared" si="7"/>
        <v>1.6666666666666666E-2</v>
      </c>
      <c r="N26" s="70">
        <f t="shared" si="8"/>
        <v>0</v>
      </c>
      <c r="O26" s="70">
        <f t="shared" si="9"/>
        <v>0</v>
      </c>
      <c r="P26" s="64">
        <f t="shared" si="10"/>
        <v>1.6666666666666666E-2</v>
      </c>
    </row>
    <row r="27" spans="1:16" x14ac:dyDescent="0.2">
      <c r="A27" s="27">
        <v>22</v>
      </c>
      <c r="B27" s="8" t="s">
        <v>89</v>
      </c>
      <c r="C27" s="182" t="s">
        <v>14</v>
      </c>
      <c r="D27" s="25">
        <v>1</v>
      </c>
      <c r="E27" s="10">
        <v>0</v>
      </c>
      <c r="F27" s="185">
        <v>1</v>
      </c>
      <c r="G27" s="7">
        <v>0</v>
      </c>
      <c r="H27" s="10">
        <v>0</v>
      </c>
      <c r="I27" s="7">
        <f>SUM(E27:H27)</f>
        <v>1</v>
      </c>
      <c r="J27" s="187">
        <v>5</v>
      </c>
      <c r="K27" s="66">
        <f t="shared" si="6"/>
        <v>0.2</v>
      </c>
      <c r="L27" s="70">
        <f t="shared" si="7"/>
        <v>0</v>
      </c>
      <c r="M27" s="70">
        <f t="shared" si="7"/>
        <v>1.6666666666666666E-2</v>
      </c>
      <c r="N27" s="70">
        <f t="shared" si="8"/>
        <v>0</v>
      </c>
      <c r="O27" s="70">
        <f t="shared" si="9"/>
        <v>0</v>
      </c>
      <c r="P27" s="64">
        <f t="shared" si="10"/>
        <v>1.6666666666666666E-2</v>
      </c>
    </row>
    <row r="28" spans="1:16" x14ac:dyDescent="0.2">
      <c r="A28" s="27">
        <v>23</v>
      </c>
      <c r="B28" s="8" t="s">
        <v>90</v>
      </c>
      <c r="C28" s="182" t="s">
        <v>14</v>
      </c>
      <c r="D28" s="25">
        <v>1</v>
      </c>
      <c r="E28" s="10">
        <v>0</v>
      </c>
      <c r="F28" s="185">
        <v>1</v>
      </c>
      <c r="G28" s="7">
        <v>0</v>
      </c>
      <c r="H28" s="10">
        <v>0</v>
      </c>
      <c r="I28" s="7">
        <f>SUM(E28:H28)</f>
        <v>1</v>
      </c>
      <c r="J28" s="187">
        <v>1</v>
      </c>
      <c r="K28" s="66">
        <f t="shared" si="6"/>
        <v>1</v>
      </c>
      <c r="L28" s="70">
        <f t="shared" si="7"/>
        <v>0</v>
      </c>
      <c r="M28" s="70">
        <f t="shared" si="7"/>
        <v>8.3333333333333329E-2</v>
      </c>
      <c r="N28" s="70">
        <f t="shared" si="8"/>
        <v>0</v>
      </c>
      <c r="O28" s="70">
        <f t="shared" si="9"/>
        <v>0</v>
      </c>
      <c r="P28" s="64">
        <f t="shared" si="10"/>
        <v>8.3333333333333329E-2</v>
      </c>
    </row>
    <row r="29" spans="1:16" x14ac:dyDescent="0.2">
      <c r="A29" s="27">
        <v>26</v>
      </c>
      <c r="B29" s="8" t="s">
        <v>91</v>
      </c>
      <c r="C29" s="182" t="s">
        <v>14</v>
      </c>
      <c r="D29" s="25">
        <v>1</v>
      </c>
      <c r="E29" s="10">
        <v>0</v>
      </c>
      <c r="F29" s="185">
        <v>1</v>
      </c>
      <c r="G29" s="7">
        <v>0</v>
      </c>
      <c r="H29" s="10">
        <v>0</v>
      </c>
      <c r="I29" s="7">
        <f>SUM(E29:H29)</f>
        <v>1</v>
      </c>
      <c r="J29" s="187">
        <v>10</v>
      </c>
      <c r="K29" s="66">
        <f t="shared" si="6"/>
        <v>0.1</v>
      </c>
      <c r="L29" s="70">
        <f t="shared" si="7"/>
        <v>0</v>
      </c>
      <c r="M29" s="70">
        <f t="shared" si="7"/>
        <v>8.3333333333333332E-3</v>
      </c>
      <c r="N29" s="70">
        <f t="shared" si="8"/>
        <v>0</v>
      </c>
      <c r="O29" s="70">
        <f t="shared" si="9"/>
        <v>0</v>
      </c>
      <c r="P29" s="64">
        <f t="shared" si="10"/>
        <v>8.3333333333333332E-3</v>
      </c>
    </row>
    <row r="30" spans="1:16" ht="13.5" thickBot="1" x14ac:dyDescent="0.25">
      <c r="A30" s="39"/>
      <c r="B30" s="40"/>
      <c r="C30" s="41"/>
      <c r="D30" s="42"/>
      <c r="E30" s="43"/>
      <c r="F30" s="43"/>
      <c r="G30" s="43"/>
      <c r="H30" s="43"/>
      <c r="I30" s="43"/>
      <c r="J30" s="41"/>
      <c r="K30" s="67"/>
      <c r="L30" s="71"/>
      <c r="M30" s="71"/>
      <c r="N30" s="71"/>
      <c r="O30" s="71"/>
      <c r="P30" s="65"/>
    </row>
    <row r="31" spans="1:16" ht="13.5" thickBot="1" x14ac:dyDescent="0.25">
      <c r="A31" s="28" t="s">
        <v>0</v>
      </c>
      <c r="B31" s="29" t="s">
        <v>13</v>
      </c>
      <c r="C31" s="30"/>
      <c r="D31" s="31"/>
      <c r="E31" s="31"/>
      <c r="F31" s="31"/>
      <c r="G31" s="31"/>
      <c r="H31" s="31"/>
      <c r="I31" s="31"/>
      <c r="J31" s="31"/>
      <c r="K31" s="31"/>
      <c r="L31" s="72"/>
      <c r="M31" s="72"/>
      <c r="N31" s="72"/>
      <c r="O31" s="72"/>
      <c r="P31" s="68" t="s">
        <v>0</v>
      </c>
    </row>
    <row r="32" spans="1:16" x14ac:dyDescent="0.2">
      <c r="A32" s="34">
        <v>1</v>
      </c>
      <c r="B32" s="35" t="s">
        <v>65</v>
      </c>
      <c r="C32" s="36" t="s">
        <v>14</v>
      </c>
      <c r="D32" s="37">
        <v>1</v>
      </c>
      <c r="E32" s="38">
        <v>1</v>
      </c>
      <c r="F32" s="38">
        <v>1</v>
      </c>
      <c r="G32" s="38">
        <v>1</v>
      </c>
      <c r="H32" s="38">
        <v>0</v>
      </c>
      <c r="I32" s="38">
        <f>SUM(E32:H32)</f>
        <v>3</v>
      </c>
      <c r="J32" s="36">
        <v>3</v>
      </c>
      <c r="K32" s="75">
        <f t="shared" si="0"/>
        <v>0.33333333333333331</v>
      </c>
      <c r="L32" s="76">
        <f>+$K32*E32*$D32/12</f>
        <v>2.7777777777777776E-2</v>
      </c>
      <c r="M32" s="76">
        <f>+$K32*F32*$D32/12</f>
        <v>2.7777777777777776E-2</v>
      </c>
      <c r="N32" s="76">
        <f>+$K32*G32*$D32/12</f>
        <v>2.7777777777777776E-2</v>
      </c>
      <c r="O32" s="69">
        <f>+$K32*H32*$D32/12</f>
        <v>0</v>
      </c>
      <c r="P32" s="77">
        <f>+D32*I32*K32/12</f>
        <v>8.3333333333333329E-2</v>
      </c>
    </row>
    <row r="33" spans="1:16" ht="22.5" x14ac:dyDescent="0.2">
      <c r="A33" s="27">
        <v>2</v>
      </c>
      <c r="B33" s="8" t="s">
        <v>92</v>
      </c>
      <c r="C33" s="182" t="s">
        <v>14</v>
      </c>
      <c r="D33" s="25">
        <v>1</v>
      </c>
      <c r="E33" s="10">
        <v>0</v>
      </c>
      <c r="F33" s="10">
        <v>1</v>
      </c>
      <c r="G33" s="7">
        <v>0</v>
      </c>
      <c r="H33" s="10">
        <v>0</v>
      </c>
      <c r="I33" s="7">
        <f>SUM(E33:H33)</f>
        <v>1</v>
      </c>
      <c r="J33" s="187">
        <v>10</v>
      </c>
      <c r="K33" s="66">
        <f t="shared" ref="K33:K34" si="11">1/J33</f>
        <v>0.1</v>
      </c>
      <c r="L33" s="70">
        <f t="shared" ref="L33:M34" si="12">+$K33*E33*$D33/12</f>
        <v>0</v>
      </c>
      <c r="M33" s="70">
        <f t="shared" si="12"/>
        <v>8.3333333333333332E-3</v>
      </c>
      <c r="N33" s="70">
        <f t="shared" ref="N33:N34" si="13">+$K33*G33*$D33/12</f>
        <v>0</v>
      </c>
      <c r="O33" s="70">
        <f t="shared" ref="O33:O34" si="14">+$K33*H33*$D33/12</f>
        <v>0</v>
      </c>
      <c r="P33" s="64">
        <f t="shared" ref="P33:P34" si="15">+D33*I33*K33/12</f>
        <v>8.3333333333333332E-3</v>
      </c>
    </row>
    <row r="34" spans="1:16" ht="22.5" x14ac:dyDescent="0.2">
      <c r="A34" s="27">
        <v>3</v>
      </c>
      <c r="B34" s="8" t="s">
        <v>93</v>
      </c>
      <c r="C34" s="182" t="s">
        <v>14</v>
      </c>
      <c r="D34" s="25">
        <v>1</v>
      </c>
      <c r="E34" s="10">
        <v>0</v>
      </c>
      <c r="F34" s="10">
        <v>1</v>
      </c>
      <c r="G34" s="7">
        <v>0</v>
      </c>
      <c r="H34" s="10">
        <v>0</v>
      </c>
      <c r="I34" s="7">
        <f>SUM(E34:H34)</f>
        <v>1</v>
      </c>
      <c r="J34" s="187">
        <v>10</v>
      </c>
      <c r="K34" s="66">
        <f t="shared" si="11"/>
        <v>0.1</v>
      </c>
      <c r="L34" s="70">
        <f t="shared" si="12"/>
        <v>0</v>
      </c>
      <c r="M34" s="70">
        <f t="shared" si="12"/>
        <v>8.3333333333333332E-3</v>
      </c>
      <c r="N34" s="70">
        <f t="shared" si="13"/>
        <v>0</v>
      </c>
      <c r="O34" s="70">
        <f t="shared" si="14"/>
        <v>0</v>
      </c>
      <c r="P34" s="64">
        <f t="shared" si="15"/>
        <v>8.3333333333333332E-3</v>
      </c>
    </row>
    <row r="35" spans="1:16" ht="13.5" thickBot="1" x14ac:dyDescent="0.25">
      <c r="A35" s="39"/>
      <c r="B35" s="40"/>
      <c r="C35" s="41"/>
      <c r="D35" s="42"/>
      <c r="E35" s="43"/>
      <c r="F35" s="43"/>
      <c r="G35" s="43"/>
      <c r="H35" s="43"/>
      <c r="I35" s="43"/>
      <c r="J35" s="41"/>
      <c r="K35" s="125"/>
      <c r="L35" s="126"/>
      <c r="M35" s="126"/>
      <c r="N35" s="126"/>
      <c r="O35" s="127"/>
      <c r="P35" s="128"/>
    </row>
    <row r="36" spans="1:16" ht="13.5" thickBot="1" x14ac:dyDescent="0.25">
      <c r="A36" s="84"/>
      <c r="B36" s="85"/>
      <c r="C36" s="78"/>
      <c r="D36" s="79"/>
      <c r="E36" s="80"/>
      <c r="F36" s="80"/>
      <c r="G36" s="80"/>
      <c r="H36" s="80"/>
      <c r="I36" s="80"/>
      <c r="J36" s="78"/>
      <c r="K36" s="81"/>
      <c r="L36" s="82"/>
      <c r="M36" s="82"/>
      <c r="N36" s="82"/>
      <c r="O36" s="82"/>
      <c r="P36" s="83"/>
    </row>
    <row r="37" spans="1:16" ht="13.5" thickBot="1" x14ac:dyDescent="0.25">
      <c r="A37" s="159" t="s">
        <v>48</v>
      </c>
      <c r="B37" s="160"/>
      <c r="C37" s="160"/>
      <c r="D37" s="160"/>
      <c r="E37" s="160"/>
      <c r="F37" s="160"/>
      <c r="G37" s="160"/>
      <c r="H37" s="160"/>
      <c r="I37" s="160"/>
      <c r="J37" s="160"/>
      <c r="K37" s="161"/>
      <c r="L37" s="73">
        <f>SUM(L6:L35)</f>
        <v>1.4291666666666663</v>
      </c>
      <c r="M37" s="73">
        <f>SUM(M6:M35)</f>
        <v>1.3652777777777774</v>
      </c>
      <c r="N37" s="73">
        <f>SUM(N6:N35)</f>
        <v>1.4291666666666663</v>
      </c>
      <c r="O37" s="73">
        <f>SUM(O6:O35)</f>
        <v>1.4013888888888886</v>
      </c>
      <c r="P37" s="74">
        <f>SUM(P6:P35)</f>
        <v>5.625</v>
      </c>
    </row>
    <row r="38" spans="1:16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6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16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</sheetData>
  <mergeCells count="2">
    <mergeCell ref="A1:P1"/>
    <mergeCell ref="A37:K37"/>
  </mergeCells>
  <phoneticPr fontId="13" type="noConversion"/>
  <printOptions horizontalCentered="1"/>
  <pageMargins left="0.74803149606299213" right="0.74803149606299213" top="0.78740157480314965" bottom="0.98425196850393704" header="0" footer="0"/>
  <pageSetup scale="78" orientation="landscape" r:id="rId1"/>
  <headerFooter alignWithMargins="0"/>
  <ignoredErrors>
    <ignoredError sqref="I6 I7:I23 I3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0"/>
  <sheetViews>
    <sheetView workbookViewId="0"/>
  </sheetViews>
  <sheetFormatPr baseColWidth="10" defaultRowHeight="12.75" x14ac:dyDescent="0.2"/>
  <cols>
    <col min="1" max="1" width="21.7109375" customWidth="1"/>
    <col min="2" max="2" width="48.140625" customWidth="1"/>
    <col min="3" max="3" width="25.140625" customWidth="1"/>
  </cols>
  <sheetData>
    <row r="1" spans="1:3" ht="18" x14ac:dyDescent="0.25">
      <c r="A1" s="4" t="s">
        <v>46</v>
      </c>
      <c r="B1" s="11"/>
      <c r="C1" s="11"/>
    </row>
    <row r="2" spans="1:3" ht="13.5" thickBot="1" x14ac:dyDescent="0.25">
      <c r="B2" s="11"/>
      <c r="C2" s="11"/>
    </row>
    <row r="3" spans="1:3" ht="26.25" thickBot="1" x14ac:dyDescent="0.25">
      <c r="A3" s="131" t="s">
        <v>45</v>
      </c>
      <c r="B3" s="129" t="s">
        <v>41</v>
      </c>
      <c r="C3" s="130" t="s">
        <v>74</v>
      </c>
    </row>
    <row r="4" spans="1:3" x14ac:dyDescent="0.2">
      <c r="A4" s="16"/>
      <c r="B4" s="17"/>
      <c r="C4" s="18"/>
    </row>
    <row r="5" spans="1:3" x14ac:dyDescent="0.2">
      <c r="A5" s="14" t="s">
        <v>69</v>
      </c>
      <c r="B5" s="12" t="s">
        <v>44</v>
      </c>
      <c r="C5" s="44">
        <v>1</v>
      </c>
    </row>
    <row r="6" spans="1:3" x14ac:dyDescent="0.2">
      <c r="A6" s="14" t="s">
        <v>69</v>
      </c>
      <c r="B6" s="12" t="s">
        <v>52</v>
      </c>
      <c r="C6" s="44">
        <v>1</v>
      </c>
    </row>
    <row r="7" spans="1:3" x14ac:dyDescent="0.2">
      <c r="A7" s="14" t="s">
        <v>69</v>
      </c>
      <c r="B7" s="12" t="s">
        <v>50</v>
      </c>
      <c r="C7" s="44">
        <v>1</v>
      </c>
    </row>
    <row r="8" spans="1:3" x14ac:dyDescent="0.2">
      <c r="A8" s="14" t="s">
        <v>69</v>
      </c>
      <c r="B8" s="12" t="s">
        <v>40</v>
      </c>
      <c r="C8" s="44">
        <v>1</v>
      </c>
    </row>
    <row r="9" spans="1:3" x14ac:dyDescent="0.2">
      <c r="A9" s="14" t="s">
        <v>69</v>
      </c>
      <c r="B9" s="13" t="s">
        <v>53</v>
      </c>
      <c r="C9" s="44">
        <v>1</v>
      </c>
    </row>
    <row r="10" spans="1:3" x14ac:dyDescent="0.2">
      <c r="A10" s="14" t="s">
        <v>69</v>
      </c>
      <c r="B10" s="13" t="s">
        <v>43</v>
      </c>
      <c r="C10" s="44">
        <v>1</v>
      </c>
    </row>
    <row r="11" spans="1:3" x14ac:dyDescent="0.2">
      <c r="A11" s="14" t="s">
        <v>69</v>
      </c>
      <c r="B11" s="59" t="s">
        <v>54</v>
      </c>
      <c r="C11" s="45">
        <v>1</v>
      </c>
    </row>
    <row r="12" spans="1:3" x14ac:dyDescent="0.2">
      <c r="A12" s="164" t="s">
        <v>63</v>
      </c>
      <c r="B12" s="165"/>
      <c r="C12" s="20">
        <f>SUM(C5:C11)</f>
        <v>7</v>
      </c>
    </row>
    <row r="13" spans="1:3" x14ac:dyDescent="0.2">
      <c r="A13" s="15" t="s">
        <v>57</v>
      </c>
      <c r="B13" s="12" t="s">
        <v>44</v>
      </c>
      <c r="C13" s="44">
        <v>1</v>
      </c>
    </row>
    <row r="14" spans="1:3" x14ac:dyDescent="0.2">
      <c r="A14" s="15" t="s">
        <v>57</v>
      </c>
      <c r="B14" s="12" t="s">
        <v>52</v>
      </c>
      <c r="C14" s="44">
        <v>1</v>
      </c>
    </row>
    <row r="15" spans="1:3" x14ac:dyDescent="0.2">
      <c r="A15" s="15" t="s">
        <v>57</v>
      </c>
      <c r="B15" s="12" t="s">
        <v>50</v>
      </c>
      <c r="C15" s="44">
        <v>1</v>
      </c>
    </row>
    <row r="16" spans="1:3" x14ac:dyDescent="0.2">
      <c r="A16" s="15" t="s">
        <v>57</v>
      </c>
      <c r="B16" s="12" t="s">
        <v>40</v>
      </c>
      <c r="C16" s="44">
        <v>1</v>
      </c>
    </row>
    <row r="17" spans="1:3" x14ac:dyDescent="0.2">
      <c r="A17" s="15" t="s">
        <v>57</v>
      </c>
      <c r="B17" s="13" t="s">
        <v>53</v>
      </c>
      <c r="C17" s="44">
        <v>1</v>
      </c>
    </row>
    <row r="18" spans="1:3" x14ac:dyDescent="0.2">
      <c r="A18" s="15" t="s">
        <v>57</v>
      </c>
      <c r="B18" s="13" t="s">
        <v>43</v>
      </c>
      <c r="C18" s="44">
        <v>1</v>
      </c>
    </row>
    <row r="19" spans="1:3" x14ac:dyDescent="0.2">
      <c r="A19" s="15" t="s">
        <v>57</v>
      </c>
      <c r="B19" s="59" t="s">
        <v>54</v>
      </c>
      <c r="C19" s="45">
        <v>1</v>
      </c>
    </row>
    <row r="20" spans="1:3" x14ac:dyDescent="0.2">
      <c r="A20" s="164" t="s">
        <v>63</v>
      </c>
      <c r="B20" s="165"/>
      <c r="C20" s="20">
        <f>SUM(C13:C19)</f>
        <v>7</v>
      </c>
    </row>
    <row r="21" spans="1:3" x14ac:dyDescent="0.2">
      <c r="A21" s="107" t="s">
        <v>71</v>
      </c>
      <c r="B21" s="12" t="s">
        <v>44</v>
      </c>
      <c r="C21" s="44">
        <v>1</v>
      </c>
    </row>
    <row r="22" spans="1:3" x14ac:dyDescent="0.2">
      <c r="A22" s="107" t="s">
        <v>71</v>
      </c>
      <c r="B22" s="12" t="s">
        <v>52</v>
      </c>
      <c r="C22" s="44">
        <v>1</v>
      </c>
    </row>
    <row r="23" spans="1:3" x14ac:dyDescent="0.2">
      <c r="A23" s="107" t="s">
        <v>71</v>
      </c>
      <c r="B23" s="12" t="s">
        <v>50</v>
      </c>
      <c r="C23" s="44">
        <v>1</v>
      </c>
    </row>
    <row r="24" spans="1:3" x14ac:dyDescent="0.2">
      <c r="A24" s="107" t="s">
        <v>71</v>
      </c>
      <c r="B24" s="12" t="s">
        <v>40</v>
      </c>
      <c r="C24" s="44">
        <v>1</v>
      </c>
    </row>
    <row r="25" spans="1:3" x14ac:dyDescent="0.2">
      <c r="A25" s="107" t="s">
        <v>71</v>
      </c>
      <c r="B25" s="13" t="s">
        <v>53</v>
      </c>
      <c r="C25" s="44">
        <v>1</v>
      </c>
    </row>
    <row r="26" spans="1:3" x14ac:dyDescent="0.2">
      <c r="A26" s="107" t="s">
        <v>71</v>
      </c>
      <c r="B26" s="13" t="s">
        <v>43</v>
      </c>
      <c r="C26" s="44">
        <v>1</v>
      </c>
    </row>
    <row r="27" spans="1:3" x14ac:dyDescent="0.2">
      <c r="A27" s="107" t="s">
        <v>71</v>
      </c>
      <c r="B27" s="13" t="s">
        <v>68</v>
      </c>
      <c r="C27" s="44">
        <v>1</v>
      </c>
    </row>
    <row r="28" spans="1:3" x14ac:dyDescent="0.2">
      <c r="A28" s="107" t="s">
        <v>71</v>
      </c>
      <c r="B28" s="59" t="s">
        <v>54</v>
      </c>
      <c r="C28" s="45">
        <v>1</v>
      </c>
    </row>
    <row r="29" spans="1:3" ht="13.5" thickBot="1" x14ac:dyDescent="0.25">
      <c r="A29" s="164" t="s">
        <v>63</v>
      </c>
      <c r="B29" s="165"/>
      <c r="C29" s="20">
        <f>SUM(C21:C28)</f>
        <v>8</v>
      </c>
    </row>
    <row r="30" spans="1:3" ht="13.5" thickBot="1" x14ac:dyDescent="0.25">
      <c r="A30" s="162"/>
      <c r="B30" s="163"/>
      <c r="C30" s="19"/>
    </row>
  </sheetData>
  <mergeCells count="4">
    <mergeCell ref="A30:B30"/>
    <mergeCell ref="A12:B12"/>
    <mergeCell ref="A20:B20"/>
    <mergeCell ref="A29:B29"/>
  </mergeCells>
  <phoneticPr fontId="13" type="noConversion"/>
  <pageMargins left="0.74803149606299213" right="0.74803149606299213" top="0.98425196850393704" bottom="0.98425196850393704" header="0" footer="0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workbookViewId="0">
      <selection activeCell="F23" sqref="F23"/>
    </sheetView>
  </sheetViews>
  <sheetFormatPr baseColWidth="10" defaultRowHeight="12.75" x14ac:dyDescent="0.2"/>
  <cols>
    <col min="1" max="1" width="21.5703125" customWidth="1"/>
    <col min="2" max="2" width="32.28515625" customWidth="1"/>
    <col min="3" max="3" width="13" customWidth="1"/>
    <col min="4" max="4" width="17.140625" customWidth="1"/>
    <col min="6" max="6" width="17.140625" customWidth="1"/>
    <col min="8" max="8" width="17.140625" customWidth="1"/>
  </cols>
  <sheetData>
    <row r="1" spans="1:9" ht="18" x14ac:dyDescent="0.25">
      <c r="B1" s="4" t="s">
        <v>47</v>
      </c>
    </row>
    <row r="2" spans="1:9" ht="13.5" thickBot="1" x14ac:dyDescent="0.25"/>
    <row r="3" spans="1:9" ht="31.5" x14ac:dyDescent="0.2">
      <c r="A3" s="166" t="s">
        <v>45</v>
      </c>
      <c r="B3" s="172" t="s">
        <v>41</v>
      </c>
      <c r="C3" s="168" t="s">
        <v>75</v>
      </c>
      <c r="D3" s="132" t="s">
        <v>17</v>
      </c>
      <c r="E3" s="170" t="s">
        <v>20</v>
      </c>
      <c r="F3" s="132" t="s">
        <v>18</v>
      </c>
      <c r="G3" s="170" t="s">
        <v>21</v>
      </c>
      <c r="H3" s="132" t="s">
        <v>19</v>
      </c>
      <c r="I3" s="133" t="s">
        <v>76</v>
      </c>
    </row>
    <row r="4" spans="1:9" ht="13.5" thickBot="1" x14ac:dyDescent="0.25">
      <c r="A4" s="167"/>
      <c r="B4" s="173"/>
      <c r="C4" s="169"/>
      <c r="D4" s="86">
        <v>0.01</v>
      </c>
      <c r="E4" s="171"/>
      <c r="F4" s="86">
        <v>0.01</v>
      </c>
      <c r="G4" s="171"/>
      <c r="H4" s="86">
        <v>0.01</v>
      </c>
      <c r="I4" s="134"/>
    </row>
    <row r="5" spans="1:9" x14ac:dyDescent="0.2">
      <c r="A5" s="135" t="s">
        <v>69</v>
      </c>
      <c r="B5" s="89" t="s">
        <v>24</v>
      </c>
      <c r="C5" s="60">
        <f>+'RR HH'!F8</f>
        <v>2.02</v>
      </c>
      <c r="D5" s="60">
        <f>D$4*C5</f>
        <v>2.0199999999999999E-2</v>
      </c>
      <c r="E5" s="60">
        <f>+D5+C5</f>
        <v>2.0402</v>
      </c>
      <c r="F5" s="60">
        <f>+F$4*E5</f>
        <v>2.0402E-2</v>
      </c>
      <c r="G5" s="60">
        <f>+F5+E5</f>
        <v>2.0606019999999998</v>
      </c>
      <c r="H5" s="60">
        <f>+H$4*G5</f>
        <v>2.0606019999999999E-2</v>
      </c>
      <c r="I5" s="61">
        <f>+H5+G5</f>
        <v>2.0812080199999996</v>
      </c>
    </row>
    <row r="6" spans="1:9" x14ac:dyDescent="0.2">
      <c r="A6" s="189" t="s">
        <v>83</v>
      </c>
      <c r="B6" s="190" t="s">
        <v>24</v>
      </c>
      <c r="C6" s="191">
        <f>'RR HH'!F11</f>
        <v>2.02</v>
      </c>
      <c r="D6" s="191">
        <f>D$4*C6</f>
        <v>2.0199999999999999E-2</v>
      </c>
      <c r="E6" s="191">
        <f>+D6+C6</f>
        <v>2.0402</v>
      </c>
      <c r="F6" s="191">
        <f>+F$4*E6</f>
        <v>2.0402E-2</v>
      </c>
      <c r="G6" s="191">
        <f>+F6+E6</f>
        <v>2.0606019999999998</v>
      </c>
      <c r="H6" s="191">
        <f>+H$4*G6</f>
        <v>2.0606019999999999E-2</v>
      </c>
      <c r="I6" s="192">
        <f>+H6+G6</f>
        <v>2.0812080199999996</v>
      </c>
    </row>
    <row r="7" spans="1:9" x14ac:dyDescent="0.2">
      <c r="A7" s="136" t="s">
        <v>57</v>
      </c>
      <c r="B7" s="87" t="s">
        <v>24</v>
      </c>
      <c r="C7" s="88">
        <f>+'RR HH'!F14</f>
        <v>2.02</v>
      </c>
      <c r="D7" s="88">
        <f>D$4*C7</f>
        <v>2.0199999999999999E-2</v>
      </c>
      <c r="E7" s="88">
        <f>+D7+C7</f>
        <v>2.0402</v>
      </c>
      <c r="F7" s="88">
        <f>+F$4*E7</f>
        <v>2.0402E-2</v>
      </c>
      <c r="G7" s="88">
        <f>+F7+E7</f>
        <v>2.0606019999999998</v>
      </c>
      <c r="H7" s="88">
        <f>+H$4*G7</f>
        <v>2.0606019999999999E-2</v>
      </c>
      <c r="I7" s="90">
        <f>+H7+G7</f>
        <v>2.0812080199999996</v>
      </c>
    </row>
    <row r="8" spans="1:9" ht="13.5" thickBot="1" x14ac:dyDescent="0.25">
      <c r="A8" s="137" t="s">
        <v>71</v>
      </c>
      <c r="B8" s="91" t="s">
        <v>24</v>
      </c>
      <c r="C8" s="138">
        <f>+'RR HH'!F17</f>
        <v>2.02</v>
      </c>
      <c r="D8" s="104">
        <f>D$4*C8</f>
        <v>2.0199999999999999E-2</v>
      </c>
      <c r="E8" s="104">
        <f>+D8+C8</f>
        <v>2.0402</v>
      </c>
      <c r="F8" s="104">
        <f>+F$4*E8</f>
        <v>2.0402E-2</v>
      </c>
      <c r="G8" s="104">
        <f>+F8+E8</f>
        <v>2.0606019999999998</v>
      </c>
      <c r="H8" s="104">
        <f>+H$4*G8</f>
        <v>2.0606019999999999E-2</v>
      </c>
      <c r="I8" s="105">
        <f>+H8+G8</f>
        <v>2.0812080199999996</v>
      </c>
    </row>
    <row r="9" spans="1:9" ht="13.5" thickBot="1" x14ac:dyDescent="0.25"/>
    <row r="10" spans="1:9" ht="31.5" x14ac:dyDescent="0.2">
      <c r="A10" s="166" t="s">
        <v>45</v>
      </c>
      <c r="B10" s="172" t="s">
        <v>41</v>
      </c>
      <c r="C10" s="168" t="s">
        <v>75</v>
      </c>
      <c r="D10" s="132" t="s">
        <v>17</v>
      </c>
      <c r="E10" s="170" t="s">
        <v>20</v>
      </c>
      <c r="F10" s="132" t="s">
        <v>18</v>
      </c>
      <c r="G10" s="170" t="s">
        <v>21</v>
      </c>
      <c r="H10" s="132" t="s">
        <v>19</v>
      </c>
      <c r="I10" s="133" t="s">
        <v>76</v>
      </c>
    </row>
    <row r="11" spans="1:9" ht="13.5" thickBot="1" x14ac:dyDescent="0.25">
      <c r="A11" s="167"/>
      <c r="B11" s="173"/>
      <c r="C11" s="169"/>
      <c r="D11" s="86">
        <v>0.01</v>
      </c>
      <c r="E11" s="171"/>
      <c r="F11" s="86">
        <v>0.01</v>
      </c>
      <c r="G11" s="171"/>
      <c r="H11" s="86">
        <v>0.01</v>
      </c>
      <c r="I11" s="134"/>
    </row>
    <row r="12" spans="1:9" ht="22.5" x14ac:dyDescent="0.2">
      <c r="A12" s="135" t="s">
        <v>69</v>
      </c>
      <c r="B12" s="98" t="s">
        <v>42</v>
      </c>
      <c r="C12" s="60">
        <f>+'INSTR-HERR'!L37</f>
        <v>1.4291666666666663</v>
      </c>
      <c r="D12" s="60">
        <f>D$11*C12</f>
        <v>1.4291666666666663E-2</v>
      </c>
      <c r="E12" s="60">
        <f>+D12+C12</f>
        <v>1.4434583333333328</v>
      </c>
      <c r="F12" s="60">
        <f>F$11*E12</f>
        <v>1.4434583333333329E-2</v>
      </c>
      <c r="G12" s="60">
        <f>+F12+E12</f>
        <v>1.4578929166666661</v>
      </c>
      <c r="H12" s="60">
        <f>+H$11*G12</f>
        <v>1.4578929166666661E-2</v>
      </c>
      <c r="I12" s="61">
        <f>+H12+G12</f>
        <v>1.4724718458333328</v>
      </c>
    </row>
    <row r="13" spans="1:9" ht="22.5" x14ac:dyDescent="0.2">
      <c r="A13" s="189" t="s">
        <v>83</v>
      </c>
      <c r="B13" s="193" t="s">
        <v>42</v>
      </c>
      <c r="C13" s="191">
        <f>'INSTR-HERR'!M37</f>
        <v>1.3652777777777774</v>
      </c>
      <c r="D13" s="191">
        <f>D$11*C13</f>
        <v>1.3652777777777774E-2</v>
      </c>
      <c r="E13" s="191">
        <f>+D13+C13</f>
        <v>1.3789305555555551</v>
      </c>
      <c r="F13" s="191">
        <f>F$11*E13</f>
        <v>1.3789305555555551E-2</v>
      </c>
      <c r="G13" s="191">
        <f>+F13+E13</f>
        <v>1.3927198611111107</v>
      </c>
      <c r="H13" s="191">
        <f>+H$11*G13</f>
        <v>1.3927198611111108E-2</v>
      </c>
      <c r="I13" s="192">
        <f>+H13+G13</f>
        <v>1.4066470597222218</v>
      </c>
    </row>
    <row r="14" spans="1:9" ht="22.5" x14ac:dyDescent="0.2">
      <c r="A14" s="136" t="s">
        <v>57</v>
      </c>
      <c r="B14" s="99" t="s">
        <v>42</v>
      </c>
      <c r="C14" s="88">
        <f>+'INSTR-HERR'!N37</f>
        <v>1.4291666666666663</v>
      </c>
      <c r="D14" s="88">
        <f>D$11*C14</f>
        <v>1.4291666666666663E-2</v>
      </c>
      <c r="E14" s="88">
        <f>+D14+C14</f>
        <v>1.4434583333333328</v>
      </c>
      <c r="F14" s="88">
        <f>F$11*E14</f>
        <v>1.4434583333333329E-2</v>
      </c>
      <c r="G14" s="88">
        <f>+F14+E14</f>
        <v>1.4578929166666661</v>
      </c>
      <c r="H14" s="88">
        <f>+H$11*G14</f>
        <v>1.4578929166666661E-2</v>
      </c>
      <c r="I14" s="90">
        <f>+H14+G14</f>
        <v>1.4724718458333328</v>
      </c>
    </row>
    <row r="15" spans="1:9" ht="23.25" thickBot="1" x14ac:dyDescent="0.25">
      <c r="A15" s="137" t="s">
        <v>71</v>
      </c>
      <c r="B15" s="100" t="s">
        <v>42</v>
      </c>
      <c r="C15" s="106">
        <f>+'INSTR-HERR'!O37</f>
        <v>1.4013888888888886</v>
      </c>
      <c r="D15" s="102">
        <f>D$11*C15</f>
        <v>1.4013888888888886E-2</v>
      </c>
      <c r="E15" s="102">
        <f>+D15+C15</f>
        <v>1.4154027777777776</v>
      </c>
      <c r="F15" s="102">
        <f>F$11*E15</f>
        <v>1.4154027777777776E-2</v>
      </c>
      <c r="G15" s="102">
        <f>+F15+E15</f>
        <v>1.4295568055555554</v>
      </c>
      <c r="H15" s="102">
        <f>+H$11*G15</f>
        <v>1.4295568055555555E-2</v>
      </c>
      <c r="I15" s="103">
        <f>+H15+G15</f>
        <v>1.4438523736111111</v>
      </c>
    </row>
    <row r="16" spans="1:9" ht="13.5" thickBot="1" x14ac:dyDescent="0.25"/>
    <row r="17" spans="1:9" ht="31.5" x14ac:dyDescent="0.2">
      <c r="A17" s="166" t="s">
        <v>45</v>
      </c>
      <c r="B17" s="172" t="s">
        <v>41</v>
      </c>
      <c r="C17" s="168" t="s">
        <v>75</v>
      </c>
      <c r="D17" s="132" t="s">
        <v>17</v>
      </c>
      <c r="E17" s="170" t="s">
        <v>20</v>
      </c>
      <c r="F17" s="132" t="s">
        <v>18</v>
      </c>
      <c r="G17" s="170" t="s">
        <v>21</v>
      </c>
      <c r="H17" s="132" t="s">
        <v>19</v>
      </c>
      <c r="I17" s="133" t="s">
        <v>76</v>
      </c>
    </row>
    <row r="18" spans="1:9" ht="13.5" thickBot="1" x14ac:dyDescent="0.25">
      <c r="A18" s="167"/>
      <c r="B18" s="173"/>
      <c r="C18" s="169"/>
      <c r="D18" s="86">
        <v>0.01</v>
      </c>
      <c r="E18" s="171"/>
      <c r="F18" s="86">
        <v>0.01</v>
      </c>
      <c r="G18" s="171"/>
      <c r="H18" s="86">
        <v>0.01</v>
      </c>
      <c r="I18" s="134"/>
    </row>
    <row r="19" spans="1:9" x14ac:dyDescent="0.2">
      <c r="A19" s="135" t="s">
        <v>69</v>
      </c>
      <c r="B19" s="89" t="s">
        <v>46</v>
      </c>
      <c r="C19" s="60">
        <f>+LOGISTICA!C12</f>
        <v>7</v>
      </c>
      <c r="D19" s="60">
        <f>D$18*C19</f>
        <v>7.0000000000000007E-2</v>
      </c>
      <c r="E19" s="60">
        <f>D19+C19</f>
        <v>7.07</v>
      </c>
      <c r="F19" s="60">
        <f>F$18*E19</f>
        <v>7.0699999999999999E-2</v>
      </c>
      <c r="G19" s="60">
        <f>F19+E19</f>
        <v>7.1407000000000007</v>
      </c>
      <c r="H19" s="60">
        <f>H$18*G19</f>
        <v>7.1407000000000012E-2</v>
      </c>
      <c r="I19" s="61">
        <f>H19+G19</f>
        <v>7.2121070000000005</v>
      </c>
    </row>
    <row r="20" spans="1:9" x14ac:dyDescent="0.2">
      <c r="A20" s="189" t="s">
        <v>83</v>
      </c>
      <c r="B20" s="190" t="s">
        <v>46</v>
      </c>
      <c r="C20" s="191">
        <f>LOGISTICA!C12</f>
        <v>7</v>
      </c>
      <c r="D20" s="191">
        <f>D$18*C20</f>
        <v>7.0000000000000007E-2</v>
      </c>
      <c r="E20" s="191">
        <f>D20+C20</f>
        <v>7.07</v>
      </c>
      <c r="F20" s="191">
        <f>F$18*E20</f>
        <v>7.0699999999999999E-2</v>
      </c>
      <c r="G20" s="191">
        <f>F20+E20</f>
        <v>7.1407000000000007</v>
      </c>
      <c r="H20" s="191">
        <f>H$18*G20</f>
        <v>7.1407000000000012E-2</v>
      </c>
      <c r="I20" s="192">
        <f>H20+G20</f>
        <v>7.2121070000000005</v>
      </c>
    </row>
    <row r="21" spans="1:9" x14ac:dyDescent="0.2">
      <c r="A21" s="136" t="s">
        <v>57</v>
      </c>
      <c r="B21" s="87" t="s">
        <v>46</v>
      </c>
      <c r="C21" s="88">
        <f>+LOGISTICA!C20</f>
        <v>7</v>
      </c>
      <c r="D21" s="88">
        <f>D$18*C21</f>
        <v>7.0000000000000007E-2</v>
      </c>
      <c r="E21" s="88">
        <f>D21+C21</f>
        <v>7.07</v>
      </c>
      <c r="F21" s="88">
        <f>F$18*E21</f>
        <v>7.0699999999999999E-2</v>
      </c>
      <c r="G21" s="88">
        <f>F21+E21</f>
        <v>7.1407000000000007</v>
      </c>
      <c r="H21" s="88">
        <f>H$18*G21</f>
        <v>7.1407000000000012E-2</v>
      </c>
      <c r="I21" s="90">
        <f>H21+G21</f>
        <v>7.2121070000000005</v>
      </c>
    </row>
    <row r="22" spans="1:9" ht="13.5" thickBot="1" x14ac:dyDescent="0.25">
      <c r="A22" s="137" t="s">
        <v>71</v>
      </c>
      <c r="B22" s="91" t="s">
        <v>46</v>
      </c>
      <c r="C22" s="106">
        <f>+LOGISTICA!C29</f>
        <v>8</v>
      </c>
      <c r="D22" s="102">
        <f>D$18*C22</f>
        <v>0.08</v>
      </c>
      <c r="E22" s="102">
        <f>D22+C22</f>
        <v>8.08</v>
      </c>
      <c r="F22" s="102">
        <f>F$18*E22</f>
        <v>8.0799999999999997E-2</v>
      </c>
      <c r="G22" s="102">
        <f>F22+E22</f>
        <v>8.1608000000000001</v>
      </c>
      <c r="H22" s="102">
        <f>H$18*G22</f>
        <v>8.1608E-2</v>
      </c>
      <c r="I22" s="103">
        <f>H22+G22</f>
        <v>8.2424079999999993</v>
      </c>
    </row>
    <row r="24" spans="1:9" ht="21" customHeight="1" x14ac:dyDescent="0.2">
      <c r="E24" s="23"/>
      <c r="F24" s="21"/>
      <c r="G24" s="23"/>
      <c r="H24" s="21"/>
    </row>
    <row r="25" spans="1:9" x14ac:dyDescent="0.2">
      <c r="E25" s="23"/>
      <c r="F25" s="22"/>
      <c r="G25" s="23"/>
      <c r="H25" s="22"/>
    </row>
    <row r="26" spans="1:9" x14ac:dyDescent="0.2">
      <c r="E26" s="23"/>
      <c r="F26" s="22"/>
      <c r="G26" s="23"/>
      <c r="H26" s="22"/>
    </row>
    <row r="27" spans="1:9" x14ac:dyDescent="0.2">
      <c r="E27" s="23"/>
      <c r="F27" s="22"/>
      <c r="G27" s="23"/>
      <c r="H27" s="22"/>
    </row>
    <row r="28" spans="1:9" x14ac:dyDescent="0.2">
      <c r="E28" s="23"/>
      <c r="F28" s="22"/>
      <c r="G28" s="23"/>
      <c r="H28" s="22"/>
    </row>
    <row r="29" spans="1:9" x14ac:dyDescent="0.2">
      <c r="E29" s="23"/>
      <c r="F29" s="22"/>
      <c r="G29" s="23"/>
      <c r="H29" s="22"/>
    </row>
    <row r="30" spans="1:9" x14ac:dyDescent="0.2">
      <c r="E30" s="23"/>
      <c r="F30" s="22"/>
      <c r="G30" s="23"/>
      <c r="H30" s="22"/>
    </row>
    <row r="31" spans="1:9" x14ac:dyDescent="0.2">
      <c r="E31" s="23"/>
      <c r="F31" s="22"/>
      <c r="G31" s="23"/>
      <c r="H31" s="22"/>
    </row>
    <row r="32" spans="1:9" x14ac:dyDescent="0.2">
      <c r="E32" s="23"/>
      <c r="F32" s="22"/>
      <c r="G32" s="23"/>
      <c r="H32" s="22"/>
    </row>
    <row r="33" spans="5:8" x14ac:dyDescent="0.2">
      <c r="E33" s="23"/>
      <c r="F33" s="22"/>
      <c r="G33" s="23"/>
      <c r="H33" s="22"/>
    </row>
    <row r="34" spans="5:8" x14ac:dyDescent="0.2">
      <c r="E34" s="23"/>
      <c r="F34" s="22"/>
      <c r="G34" s="23"/>
      <c r="H34" s="22"/>
    </row>
  </sheetData>
  <mergeCells count="15">
    <mergeCell ref="E3:E4"/>
    <mergeCell ref="G3:G4"/>
    <mergeCell ref="B3:B4"/>
    <mergeCell ref="E17:E18"/>
    <mergeCell ref="G17:G18"/>
    <mergeCell ref="B10:B11"/>
    <mergeCell ref="C10:C11"/>
    <mergeCell ref="E10:E11"/>
    <mergeCell ref="G10:G11"/>
    <mergeCell ref="B17:B18"/>
    <mergeCell ref="A3:A4"/>
    <mergeCell ref="A10:A11"/>
    <mergeCell ref="A17:A18"/>
    <mergeCell ref="C3:C4"/>
    <mergeCell ref="C17:C18"/>
  </mergeCells>
  <phoneticPr fontId="13" type="noConversion"/>
  <pageMargins left="0.74803149606299213" right="0.74803149606299213" top="0.98425196850393704" bottom="0.98425196850393704" header="0" footer="0"/>
  <pageSetup scale="81" orientation="landscape" r:id="rId1"/>
  <headerFooter alignWithMargins="0"/>
  <ignoredErrors>
    <ignoredError sqref="F5:H5 E12:H12 E19:I19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16"/>
  <sheetViews>
    <sheetView zoomScaleNormal="100" workbookViewId="0">
      <selection activeCell="D6" sqref="D6"/>
    </sheetView>
  </sheetViews>
  <sheetFormatPr baseColWidth="10" defaultRowHeight="12.75" x14ac:dyDescent="0.2"/>
  <cols>
    <col min="1" max="1" width="27" customWidth="1"/>
    <col min="2" max="2" width="41.28515625" bestFit="1" customWidth="1"/>
    <col min="3" max="3" width="14.28515625" customWidth="1"/>
    <col min="4" max="4" width="14.5703125" customWidth="1"/>
  </cols>
  <sheetData>
    <row r="2" spans="1:4" ht="13.5" thickBot="1" x14ac:dyDescent="0.25"/>
    <row r="3" spans="1:4" x14ac:dyDescent="0.2">
      <c r="A3" s="174" t="s">
        <v>45</v>
      </c>
      <c r="B3" s="176" t="s">
        <v>41</v>
      </c>
      <c r="C3" s="180" t="s">
        <v>55</v>
      </c>
      <c r="D3" s="178" t="s">
        <v>79</v>
      </c>
    </row>
    <row r="4" spans="1:4" ht="13.5" thickBot="1" x14ac:dyDescent="0.25">
      <c r="A4" s="175"/>
      <c r="B4" s="177"/>
      <c r="C4" s="181"/>
      <c r="D4" s="179"/>
    </row>
    <row r="5" spans="1:4" x14ac:dyDescent="0.2">
      <c r="A5" s="139" t="s">
        <v>69</v>
      </c>
      <c r="B5" s="93" t="s">
        <v>77</v>
      </c>
      <c r="C5" s="93" t="s">
        <v>56</v>
      </c>
      <c r="D5" s="94">
        <f>+'ADM Y UTILIDADES'!I5+'ADM Y UTILIDADES'!I12+'ADM Y UTILIDADES'!I19</f>
        <v>10.765786865833332</v>
      </c>
    </row>
    <row r="6" spans="1:4" x14ac:dyDescent="0.2">
      <c r="A6" s="194" t="s">
        <v>83</v>
      </c>
      <c r="B6" s="195" t="s">
        <v>96</v>
      </c>
      <c r="C6" s="195" t="s">
        <v>56</v>
      </c>
      <c r="D6" s="196">
        <f>+'ADM Y UTILIDADES'!I6+'ADM Y UTILIDADES'!I13+'ADM Y UTILIDADES'!I20</f>
        <v>10.699962079722223</v>
      </c>
    </row>
    <row r="7" spans="1:4" x14ac:dyDescent="0.2">
      <c r="A7" s="140" t="s">
        <v>57</v>
      </c>
      <c r="B7" s="92" t="s">
        <v>77</v>
      </c>
      <c r="C7" s="92" t="s">
        <v>56</v>
      </c>
      <c r="D7" s="95">
        <f>+'ADM Y UTILIDADES'!I7+'ADM Y UTILIDADES'!I14+'ADM Y UTILIDADES'!I21</f>
        <v>10.765786865833332</v>
      </c>
    </row>
    <row r="8" spans="1:4" ht="13.5" thickBot="1" x14ac:dyDescent="0.25">
      <c r="A8" s="141" t="s">
        <v>71</v>
      </c>
      <c r="B8" s="101" t="s">
        <v>78</v>
      </c>
      <c r="C8" s="101" t="s">
        <v>56</v>
      </c>
      <c r="D8" s="142">
        <f>+'ADM Y UTILIDADES'!I8+'ADM Y UTILIDADES'!I15+'ADM Y UTILIDADES'!I22</f>
        <v>11.767468393611111</v>
      </c>
    </row>
    <row r="9" spans="1:4" x14ac:dyDescent="0.2">
      <c r="A9" s="139" t="s">
        <v>69</v>
      </c>
      <c r="B9" s="93" t="s">
        <v>77</v>
      </c>
      <c r="C9" s="93" t="s">
        <v>80</v>
      </c>
      <c r="D9" s="94">
        <f>+D5/30*7</f>
        <v>2.5120169353611108</v>
      </c>
    </row>
    <row r="10" spans="1:4" x14ac:dyDescent="0.2">
      <c r="A10" s="194" t="s">
        <v>83</v>
      </c>
      <c r="B10" s="195" t="s">
        <v>96</v>
      </c>
      <c r="C10" s="195" t="s">
        <v>80</v>
      </c>
      <c r="D10" s="196">
        <f>+D6/30*7</f>
        <v>2.496657818601852</v>
      </c>
    </row>
    <row r="11" spans="1:4" x14ac:dyDescent="0.2">
      <c r="A11" s="140" t="s">
        <v>57</v>
      </c>
      <c r="B11" s="92" t="s">
        <v>77</v>
      </c>
      <c r="C11" s="92" t="s">
        <v>80</v>
      </c>
      <c r="D11" s="95">
        <f>+D7/30*7</f>
        <v>2.5120169353611108</v>
      </c>
    </row>
    <row r="12" spans="1:4" ht="13.5" thickBot="1" x14ac:dyDescent="0.25">
      <c r="A12" s="141" t="s">
        <v>71</v>
      </c>
      <c r="B12" s="101" t="s">
        <v>78</v>
      </c>
      <c r="C12" s="101" t="s">
        <v>80</v>
      </c>
      <c r="D12" s="142">
        <f>+D8/30*7</f>
        <v>2.7457426251759256</v>
      </c>
    </row>
    <row r="13" spans="1:4" x14ac:dyDescent="0.2">
      <c r="A13" s="139" t="s">
        <v>69</v>
      </c>
      <c r="B13" s="93" t="s">
        <v>77</v>
      </c>
      <c r="C13" s="93" t="s">
        <v>81</v>
      </c>
      <c r="D13" s="94">
        <f>+D5/30</f>
        <v>0.35885956219444443</v>
      </c>
    </row>
    <row r="14" spans="1:4" x14ac:dyDescent="0.2">
      <c r="A14" s="194" t="s">
        <v>83</v>
      </c>
      <c r="B14" s="195" t="s">
        <v>96</v>
      </c>
      <c r="C14" s="195" t="s">
        <v>81</v>
      </c>
      <c r="D14" s="196">
        <f>+D6/30</f>
        <v>0.35666540265740743</v>
      </c>
    </row>
    <row r="15" spans="1:4" x14ac:dyDescent="0.2">
      <c r="A15" s="140" t="s">
        <v>57</v>
      </c>
      <c r="B15" s="92" t="s">
        <v>77</v>
      </c>
      <c r="C15" s="92" t="s">
        <v>81</v>
      </c>
      <c r="D15" s="95">
        <f>+D7/30</f>
        <v>0.35885956219444443</v>
      </c>
    </row>
    <row r="16" spans="1:4" ht="13.5" thickBot="1" x14ac:dyDescent="0.25">
      <c r="A16" s="141" t="s">
        <v>71</v>
      </c>
      <c r="B16" s="101" t="s">
        <v>78</v>
      </c>
      <c r="C16" s="101" t="s">
        <v>81</v>
      </c>
      <c r="D16" s="142">
        <f>+D8/30</f>
        <v>0.39224894645370367</v>
      </c>
    </row>
  </sheetData>
  <mergeCells count="4">
    <mergeCell ref="A3:A4"/>
    <mergeCell ref="B3:B4"/>
    <mergeCell ref="D3:D4"/>
    <mergeCell ref="C3:C4"/>
  </mergeCells>
  <phoneticPr fontId="13" type="noConversion"/>
  <printOptions horizontalCentered="1"/>
  <pageMargins left="0.74803149606299213" right="0.74803149606299213" top="0.98425196850393704" bottom="0.98425196850393704" header="0" footer="0"/>
  <pageSetup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</vt:lpstr>
      <vt:lpstr>LOGISTICA</vt:lpstr>
      <vt:lpstr>ADM Y UTILIDADES</vt:lpstr>
      <vt:lpstr>RESUMEN REGION 3</vt:lpstr>
      <vt:lpstr>'ADM Y UTILIDADES'!Área_de_impresión</vt:lpstr>
      <vt:lpstr>'INSTR-HERR'!Área_de_impresión</vt:lpstr>
      <vt:lpstr>LOGISTICA!Área_de_impresión</vt:lpstr>
      <vt:lpstr>'RESUMEN REGION 3'!Área_de_impresión</vt:lpstr>
      <vt:lpstr>'RR HH'!Área_de_impresión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Roberto Juan Surco Arratia</cp:lastModifiedBy>
  <cp:lastPrinted>2013-04-03T22:17:36Z</cp:lastPrinted>
  <dcterms:created xsi:type="dcterms:W3CDTF">2006-10-21T16:32:25Z</dcterms:created>
  <dcterms:modified xsi:type="dcterms:W3CDTF">2015-03-31T22:00:46Z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-1824665914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