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095" windowWidth="15420" windowHeight="4155" tabRatio="829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UTILIDADES'!$B$1:$J$46</definedName>
    <definedName name="_xlnm.Print_Area" localSheetId="1">'INSTR-HERR'!$A$1:$X$17</definedName>
    <definedName name="_xlnm.Print_Area" localSheetId="2">LOGISTICA!$A$1:$C$43</definedName>
    <definedName name="_xlnm.Print_Area" localSheetId="4">'RESUMEN REGION 2'!$A$3:$D$44</definedName>
    <definedName name="_xlnm.Print_Area" localSheetId="0">'RR HH'!$A$1:$F$26</definedName>
  </definedNames>
  <calcPr calcId="145621"/>
</workbook>
</file>

<file path=xl/calcChain.xml><?xml version="1.0" encoding="utf-8"?>
<calcChain xmlns="http://schemas.openxmlformats.org/spreadsheetml/2006/main">
  <c r="E14" i="6" l="1"/>
  <c r="F14" i="6"/>
  <c r="D11" i="9" s="1"/>
  <c r="E11" i="9" s="1"/>
  <c r="F11" i="9" s="1"/>
  <c r="G11" i="9" s="1"/>
  <c r="H11" i="9" s="1"/>
  <c r="I11" i="9" s="1"/>
  <c r="J11" i="9" s="1"/>
  <c r="O6" i="5"/>
  <c r="W6" i="5" s="1"/>
  <c r="O7" i="5"/>
  <c r="T7" i="5" s="1"/>
  <c r="O8" i="5"/>
  <c r="T8" i="5" s="1"/>
  <c r="O9" i="5"/>
  <c r="T9" i="5" s="1"/>
  <c r="O10" i="5"/>
  <c r="T10" i="5"/>
  <c r="O11" i="5"/>
  <c r="T11" i="5" s="1"/>
  <c r="C27" i="4"/>
  <c r="D43" i="9"/>
  <c r="E43" i="9" s="1"/>
  <c r="F43" i="9" s="1"/>
  <c r="G43" i="9" s="1"/>
  <c r="H43" i="9" s="1"/>
  <c r="I43" i="9" s="1"/>
  <c r="J43" i="9" s="1"/>
  <c r="E13" i="6"/>
  <c r="F13" i="6" s="1"/>
  <c r="D10" i="9" s="1"/>
  <c r="E10" i="9" s="1"/>
  <c r="F10" i="9" s="1"/>
  <c r="G10" i="9" s="1"/>
  <c r="H10" i="9" s="1"/>
  <c r="I10" i="9" s="1"/>
  <c r="J10" i="9" s="1"/>
  <c r="E12" i="6"/>
  <c r="F12" i="6"/>
  <c r="E11" i="6"/>
  <c r="F11" i="6" s="1"/>
  <c r="D8" i="9" s="1"/>
  <c r="E8" i="9" s="1"/>
  <c r="F8" i="9" s="1"/>
  <c r="G8" i="9" s="1"/>
  <c r="H8" i="9" s="1"/>
  <c r="I8" i="9" s="1"/>
  <c r="J8" i="9" s="1"/>
  <c r="E10" i="6"/>
  <c r="F10" i="6"/>
  <c r="E7" i="6"/>
  <c r="F7" i="6" s="1"/>
  <c r="D6" i="9" s="1"/>
  <c r="E6" i="9" s="1"/>
  <c r="F6" i="9" s="1"/>
  <c r="G6" i="9" s="1"/>
  <c r="H6" i="9" s="1"/>
  <c r="I6" i="9" s="1"/>
  <c r="J6" i="9" s="1"/>
  <c r="E6" i="6"/>
  <c r="F6" i="6"/>
  <c r="E24" i="6"/>
  <c r="F24" i="6" s="1"/>
  <c r="D17" i="9" s="1"/>
  <c r="E17" i="9" s="1"/>
  <c r="F17" i="9" s="1"/>
  <c r="G17" i="9" s="1"/>
  <c r="H17" i="9" s="1"/>
  <c r="I17" i="9" s="1"/>
  <c r="J17" i="9" s="1"/>
  <c r="W7" i="5"/>
  <c r="W8" i="5"/>
  <c r="W9" i="5"/>
  <c r="W10" i="5"/>
  <c r="C42" i="4"/>
  <c r="D46" i="9" s="1"/>
  <c r="E46" i="9" s="1"/>
  <c r="F46" i="9" s="1"/>
  <c r="G46" i="9" s="1"/>
  <c r="H46" i="9" s="1"/>
  <c r="I46" i="9" s="1"/>
  <c r="J46" i="9" s="1"/>
  <c r="E23" i="6"/>
  <c r="F23" i="6" s="1"/>
  <c r="D16" i="9" s="1"/>
  <c r="E16" i="9" s="1"/>
  <c r="F16" i="9" s="1"/>
  <c r="G16" i="9" s="1"/>
  <c r="H16" i="9" s="1"/>
  <c r="I16" i="9" s="1"/>
  <c r="J16" i="9" s="1"/>
  <c r="V6" i="5"/>
  <c r="V7" i="5"/>
  <c r="V8" i="5"/>
  <c r="V9" i="5"/>
  <c r="V10" i="5"/>
  <c r="O14" i="5"/>
  <c r="V14" i="5" s="1"/>
  <c r="C37" i="4"/>
  <c r="D45" i="9" s="1"/>
  <c r="E45" i="9" s="1"/>
  <c r="F45" i="9" s="1"/>
  <c r="G45" i="9" s="1"/>
  <c r="H45" i="9" s="1"/>
  <c r="I45" i="9" s="1"/>
  <c r="J45" i="9" s="1"/>
  <c r="E22" i="6"/>
  <c r="F22" i="6" s="1"/>
  <c r="D15" i="9" s="1"/>
  <c r="E15" i="9" s="1"/>
  <c r="F15" i="9" s="1"/>
  <c r="G15" i="9" s="1"/>
  <c r="H15" i="9" s="1"/>
  <c r="I15" i="9" s="1"/>
  <c r="J15" i="9" s="1"/>
  <c r="E19" i="6"/>
  <c r="F19" i="6" s="1"/>
  <c r="D14" i="9" s="1"/>
  <c r="E14" i="9" s="1"/>
  <c r="F14" i="9" s="1"/>
  <c r="G14" i="9" s="1"/>
  <c r="H14" i="9" s="1"/>
  <c r="I14" i="9" s="1"/>
  <c r="J14" i="9" s="1"/>
  <c r="U6" i="5"/>
  <c r="U7" i="5"/>
  <c r="U8" i="5"/>
  <c r="U9" i="5"/>
  <c r="U10" i="5"/>
  <c r="D44" i="9"/>
  <c r="E44" i="9" s="1"/>
  <c r="F44" i="9" s="1"/>
  <c r="G44" i="9" s="1"/>
  <c r="H44" i="9" s="1"/>
  <c r="I44" i="9" s="1"/>
  <c r="J44" i="9" s="1"/>
  <c r="E18" i="6"/>
  <c r="F18" i="6" s="1"/>
  <c r="D13" i="9" s="1"/>
  <c r="E13" i="9" s="1"/>
  <c r="F13" i="9" s="1"/>
  <c r="G13" i="9" s="1"/>
  <c r="H13" i="9" s="1"/>
  <c r="I13" i="9" s="1"/>
  <c r="J13" i="9" s="1"/>
  <c r="E17" i="6"/>
  <c r="F17" i="6" s="1"/>
  <c r="D12" i="9" s="1"/>
  <c r="E12" i="9" s="1"/>
  <c r="F12" i="9" s="1"/>
  <c r="G12" i="9" s="1"/>
  <c r="H12" i="9" s="1"/>
  <c r="I12" i="9" s="1"/>
  <c r="J12" i="9" s="1"/>
  <c r="S6" i="5"/>
  <c r="S7" i="5"/>
  <c r="S9" i="5"/>
  <c r="S10" i="5"/>
  <c r="S11" i="5"/>
  <c r="C22" i="4"/>
  <c r="D42" i="9"/>
  <c r="E42" i="9" s="1"/>
  <c r="F42" i="9" s="1"/>
  <c r="G42" i="9" s="1"/>
  <c r="H42" i="9" s="1"/>
  <c r="I42" i="9" s="1"/>
  <c r="J42" i="9" s="1"/>
  <c r="D9" i="9"/>
  <c r="E9" i="9" s="1"/>
  <c r="F9" i="9" s="1"/>
  <c r="G9" i="9" s="1"/>
  <c r="H9" i="9" s="1"/>
  <c r="I9" i="9" s="1"/>
  <c r="J9" i="9" s="1"/>
  <c r="R6" i="5"/>
  <c r="R7" i="5"/>
  <c r="R8" i="5"/>
  <c r="R9" i="5"/>
  <c r="R10" i="5"/>
  <c r="R14" i="5"/>
  <c r="C17" i="4"/>
  <c r="D41" i="9" s="1"/>
  <c r="E41" i="9" s="1"/>
  <c r="F41" i="9" s="1"/>
  <c r="G41" i="9" s="1"/>
  <c r="H41" i="9" s="1"/>
  <c r="I41" i="9" s="1"/>
  <c r="J41" i="9" s="1"/>
  <c r="D7" i="9"/>
  <c r="E7" i="9"/>
  <c r="F7" i="9" s="1"/>
  <c r="G7" i="9" s="1"/>
  <c r="H7" i="9" s="1"/>
  <c r="I7" i="9" s="1"/>
  <c r="J7" i="9" s="1"/>
  <c r="Q6" i="5"/>
  <c r="Q7" i="5"/>
  <c r="Q9" i="5"/>
  <c r="Q10" i="5"/>
  <c r="C12" i="4"/>
  <c r="D40" i="9"/>
  <c r="E40" i="9" s="1"/>
  <c r="F40" i="9" s="1"/>
  <c r="G40" i="9" s="1"/>
  <c r="H40" i="9" s="1"/>
  <c r="I40" i="9" s="1"/>
  <c r="J40" i="9" s="1"/>
  <c r="P6" i="5"/>
  <c r="P7" i="5"/>
  <c r="P9" i="5"/>
  <c r="P10" i="5"/>
  <c r="P11" i="5"/>
  <c r="C8" i="4"/>
  <c r="D39" i="9"/>
  <c r="E39" i="9" s="1"/>
  <c r="F39" i="9" s="1"/>
  <c r="G39" i="9" s="1"/>
  <c r="H39" i="9" s="1"/>
  <c r="I39" i="9" s="1"/>
  <c r="J39" i="9" s="1"/>
  <c r="D5" i="9"/>
  <c r="E5" i="9" s="1"/>
  <c r="F5" i="9" s="1"/>
  <c r="G5" i="9" s="1"/>
  <c r="H5" i="9" s="1"/>
  <c r="I5" i="9" s="1"/>
  <c r="J5" i="9" s="1"/>
  <c r="C32" i="4"/>
  <c r="W14" i="5"/>
  <c r="M6" i="5"/>
  <c r="X6" i="5" s="1"/>
  <c r="M7" i="5"/>
  <c r="X7" i="5" s="1"/>
  <c r="M8" i="5"/>
  <c r="M9" i="5"/>
  <c r="X9" i="5" s="1"/>
  <c r="M10" i="5"/>
  <c r="X10" i="5"/>
  <c r="M11" i="5"/>
  <c r="X11" i="5" s="1"/>
  <c r="M14" i="5"/>
  <c r="T6" i="5"/>
  <c r="X14" i="5" l="1"/>
  <c r="X8" i="5"/>
  <c r="P17" i="5"/>
  <c r="D23" i="9" s="1"/>
  <c r="E23" i="9" s="1"/>
  <c r="F23" i="9" s="1"/>
  <c r="G23" i="9" s="1"/>
  <c r="H23" i="9" s="1"/>
  <c r="I23" i="9" s="1"/>
  <c r="J23" i="9" s="1"/>
  <c r="D6" i="10" s="1"/>
  <c r="R11" i="5"/>
  <c r="D26" i="9" s="1"/>
  <c r="E26" i="9" s="1"/>
  <c r="F26" i="9" s="1"/>
  <c r="G26" i="9" s="1"/>
  <c r="H26" i="9" s="1"/>
  <c r="I26" i="9" s="1"/>
  <c r="J26" i="9" s="1"/>
  <c r="D9" i="10" s="1"/>
  <c r="T14" i="5"/>
  <c r="U11" i="5"/>
  <c r="D31" i="9" s="1"/>
  <c r="E31" i="9" s="1"/>
  <c r="F31" i="9" s="1"/>
  <c r="G31" i="9" s="1"/>
  <c r="H31" i="9" s="1"/>
  <c r="I31" i="9" s="1"/>
  <c r="J31" i="9" s="1"/>
  <c r="D14" i="10" s="1"/>
  <c r="V11" i="5"/>
  <c r="D32" i="9" s="1"/>
  <c r="E32" i="9" s="1"/>
  <c r="F32" i="9" s="1"/>
  <c r="G32" i="9" s="1"/>
  <c r="H32" i="9" s="1"/>
  <c r="I32" i="9" s="1"/>
  <c r="J32" i="9" s="1"/>
  <c r="D15" i="10" s="1"/>
  <c r="W11" i="5"/>
  <c r="X17" i="5"/>
  <c r="S14" i="5"/>
  <c r="Q8" i="5"/>
  <c r="R17" i="5"/>
  <c r="D27" i="9" s="1"/>
  <c r="E27" i="9" s="1"/>
  <c r="F27" i="9" s="1"/>
  <c r="G27" i="9" s="1"/>
  <c r="H27" i="9" s="1"/>
  <c r="I27" i="9" s="1"/>
  <c r="J27" i="9" s="1"/>
  <c r="Q14" i="5"/>
  <c r="U14" i="5"/>
  <c r="P14" i="5"/>
  <c r="P8" i="5"/>
  <c r="D22" i="9" s="1"/>
  <c r="E22" i="9" s="1"/>
  <c r="F22" i="9" s="1"/>
  <c r="G22" i="9" s="1"/>
  <c r="H22" i="9" s="1"/>
  <c r="I22" i="9" s="1"/>
  <c r="J22" i="9" s="1"/>
  <c r="D5" i="10" s="1"/>
  <c r="Q11" i="5"/>
  <c r="D24" i="9" s="1"/>
  <c r="E24" i="9" s="1"/>
  <c r="F24" i="9" s="1"/>
  <c r="G24" i="9" s="1"/>
  <c r="H24" i="9" s="1"/>
  <c r="I24" i="9" s="1"/>
  <c r="J24" i="9" s="1"/>
  <c r="D7" i="10" s="1"/>
  <c r="S8" i="5"/>
  <c r="S17" i="5" s="1"/>
  <c r="D29" i="9"/>
  <c r="E29" i="9" s="1"/>
  <c r="F29" i="9" s="1"/>
  <c r="G29" i="9" s="1"/>
  <c r="H29" i="9" s="1"/>
  <c r="I29" i="9" s="1"/>
  <c r="J29" i="9" s="1"/>
  <c r="D12" i="10" s="1"/>
  <c r="T17" i="5"/>
  <c r="D30" i="9" s="1"/>
  <c r="E30" i="9" s="1"/>
  <c r="F30" i="9" s="1"/>
  <c r="G30" i="9" s="1"/>
  <c r="H30" i="9" s="1"/>
  <c r="I30" i="9" s="1"/>
  <c r="J30" i="9" s="1"/>
  <c r="D13" i="10" s="1"/>
  <c r="D34" i="9"/>
  <c r="E34" i="9" s="1"/>
  <c r="F34" i="9" s="1"/>
  <c r="G34" i="9" s="1"/>
  <c r="H34" i="9" s="1"/>
  <c r="I34" i="9" s="1"/>
  <c r="J34" i="9" s="1"/>
  <c r="D17" i="10" s="1"/>
  <c r="W17" i="5"/>
  <c r="D10" i="10"/>
  <c r="D35" i="10" l="1"/>
  <c r="D22" i="10"/>
  <c r="D39" i="10"/>
  <c r="D26" i="10"/>
  <c r="D38" i="10"/>
  <c r="D25" i="10"/>
  <c r="D27" i="10"/>
  <c r="D40" i="10"/>
  <c r="D33" i="10"/>
  <c r="D20" i="10"/>
  <c r="D31" i="10"/>
  <c r="D18" i="10"/>
  <c r="D41" i="10"/>
  <c r="D28" i="10"/>
  <c r="D19" i="10"/>
  <c r="D32" i="10"/>
  <c r="Q17" i="5"/>
  <c r="D25" i="9" s="1"/>
  <c r="E25" i="9" s="1"/>
  <c r="F25" i="9" s="1"/>
  <c r="G25" i="9" s="1"/>
  <c r="H25" i="9" s="1"/>
  <c r="I25" i="9" s="1"/>
  <c r="J25" i="9" s="1"/>
  <c r="D8" i="10" s="1"/>
  <c r="D43" i="10"/>
  <c r="D30" i="10"/>
  <c r="V17" i="5"/>
  <c r="D33" i="9" s="1"/>
  <c r="E33" i="9" s="1"/>
  <c r="F33" i="9" s="1"/>
  <c r="G33" i="9" s="1"/>
  <c r="H33" i="9" s="1"/>
  <c r="I33" i="9" s="1"/>
  <c r="J33" i="9" s="1"/>
  <c r="D16" i="10" s="1"/>
  <c r="D28" i="9"/>
  <c r="E28" i="9" s="1"/>
  <c r="F28" i="9" s="1"/>
  <c r="G28" i="9" s="1"/>
  <c r="H28" i="9" s="1"/>
  <c r="I28" i="9" s="1"/>
  <c r="J28" i="9" s="1"/>
  <c r="D11" i="10" s="1"/>
  <c r="D23" i="10"/>
  <c r="D36" i="10"/>
  <c r="U17" i="5"/>
  <c r="D34" i="10" l="1"/>
  <c r="D21" i="10"/>
  <c r="D24" i="10"/>
  <c r="D37" i="10"/>
  <c r="D42" i="10"/>
  <c r="D29" i="10"/>
</calcChain>
</file>

<file path=xl/sharedStrings.xml><?xml version="1.0" encoding="utf-8"?>
<sst xmlns="http://schemas.openxmlformats.org/spreadsheetml/2006/main" count="384" uniqueCount="78">
  <si>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</si>
  <si>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</si>
  <si>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</si>
  <si>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</si>
  <si>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</si>
  <si>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</si>
  <si>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</si>
  <si>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</si>
  <si>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</si>
  <si>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</si>
  <si>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</si>
  <si>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</si>
  <si>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</si>
  <si>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</si>
  <si>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</si>
  <si>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</si>
  <si>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</si>
  <si>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</si>
  <si>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</si>
  <si>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</si>
  <si>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</si>
  <si>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</si>
  <si>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</si>
  <si>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</si>
  <si>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</si>
  <si>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</si>
  <si>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</si>
  <si>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</si>
  <si>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</si>
  <si>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</si>
  <si>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</si>
  <si>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</si>
  <si>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</si>
  <si>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</si>
  <si>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</si>
  <si>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</si>
  <si>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</si>
  <si>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</si>
  <si>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</si>
  <si>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</si>
  <si>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</si>
  <si>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</si>
  <si>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</si>
  <si>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</si>
  <si>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</si>
  <si>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</si>
  <si>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Potosí</t>
  </si>
  <si>
    <t>Sucre</t>
  </si>
  <si>
    <t>PTS</t>
  </si>
  <si>
    <t>SCR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</si>
  <si>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</si>
  <si>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</si>
  <si>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</si>
  <si>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</si>
  <si>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Computador portátil, Pentium IV o superior</t>
  </si>
  <si>
    <t>Técnico de Planta Externa 2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</si>
  <si>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</si>
  <si>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</si>
  <si>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</si>
  <si>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</si>
  <si>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</si>
  <si>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</si>
  <si>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</si>
  <si>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</si>
  <si>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</si>
  <si>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</si>
  <si>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</si>
  <si>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 xml:space="preserve">HERRAMIENTAS, INSTRUMENTOS Técnico de Planta Externa </t>
  </si>
  <si>
    <t>SUELDO 
(SIN IVA)</t>
  </si>
  <si>
    <t>Otras Localidades Potosi</t>
  </si>
  <si>
    <t>Otras Localidades Chuquisaca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</si>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</sst>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2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2" fontId="15" fillId="0" borderId="22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4" fontId="20" fillId="0" borderId="24" xfId="0" applyNumberFormat="1" applyFont="1" applyBorder="1" applyAlignment="1">
      <alignment vertical="top"/>
    </xf>
    <xf numFmtId="0" fontId="0" fillId="0" borderId="46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justify" wrapText="1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50" xfId="0" applyFont="1" applyBorder="1" applyAlignment="1">
      <alignment horizontal="center" vertical="justify"/>
    </xf>
    <xf numFmtId="0" fontId="0" fillId="0" borderId="49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50" xfId="0" applyNumberFormat="1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1" xfId="0" applyFont="1" applyFill="1" applyBorder="1" applyAlignment="1">
      <alignment horizontal="center"/>
    </xf>
    <xf numFmtId="0" fontId="5" fillId="5" borderId="52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/>
    </xf>
    <xf numFmtId="0" fontId="4" fillId="5" borderId="54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B37" sqref="B37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0" t="s">
        <v>36</v>
      </c>
      <c r="B3" s="164" t="s">
        <v>3</v>
      </c>
      <c r="C3" s="156" t="s">
        <v>40</v>
      </c>
      <c r="D3" s="162" t="s">
        <v>68</v>
      </c>
      <c r="E3" s="147" t="s">
        <v>42</v>
      </c>
      <c r="F3" s="154" t="s">
        <v>17</v>
      </c>
    </row>
    <row r="4" spans="1:6" ht="13.5" thickBot="1" x14ac:dyDescent="0.25">
      <c r="A4" s="161"/>
      <c r="B4" s="165"/>
      <c r="C4" s="157"/>
      <c r="D4" s="163"/>
      <c r="E4" s="55">
        <v>0.01</v>
      </c>
      <c r="F4" s="155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59</v>
      </c>
      <c r="B6" s="58" t="s">
        <v>23</v>
      </c>
      <c r="C6" s="64"/>
      <c r="D6" s="59">
        <v>1</v>
      </c>
      <c r="E6" s="60">
        <f>E$4*$D6</f>
        <v>0.01</v>
      </c>
      <c r="F6" s="61">
        <f>SUM(D6:E6)</f>
        <v>1.01</v>
      </c>
    </row>
    <row r="7" spans="1:6" x14ac:dyDescent="0.2">
      <c r="A7" s="57" t="s">
        <v>59</v>
      </c>
      <c r="B7" s="58" t="s">
        <v>24</v>
      </c>
      <c r="C7" s="64"/>
      <c r="D7" s="59">
        <v>1</v>
      </c>
      <c r="E7" s="60">
        <f>E$4*$D7</f>
        <v>0.01</v>
      </c>
      <c r="F7" s="61">
        <f>SUM(D7:E7)</f>
        <v>1.01</v>
      </c>
    </row>
    <row r="8" spans="1:6" x14ac:dyDescent="0.2">
      <c r="A8" s="133"/>
      <c r="B8" s="58"/>
      <c r="C8" s="134"/>
      <c r="D8" s="62"/>
      <c r="E8" s="60"/>
      <c r="F8" s="61"/>
    </row>
    <row r="9" spans="1:6" x14ac:dyDescent="0.2">
      <c r="A9" s="133"/>
      <c r="B9" s="58"/>
      <c r="C9" s="134"/>
      <c r="D9" s="62"/>
      <c r="E9" s="60"/>
      <c r="F9" s="61"/>
    </row>
    <row r="10" spans="1:6" x14ac:dyDescent="0.2">
      <c r="A10" s="57" t="s">
        <v>60</v>
      </c>
      <c r="B10" s="58" t="s">
        <v>23</v>
      </c>
      <c r="C10" s="64"/>
      <c r="D10" s="59">
        <v>1</v>
      </c>
      <c r="E10" s="60">
        <f>E$4*$D10</f>
        <v>0.01</v>
      </c>
      <c r="F10" s="61">
        <f>SUM(D10:E10)</f>
        <v>1.01</v>
      </c>
    </row>
    <row r="11" spans="1:6" x14ac:dyDescent="0.2">
      <c r="A11" s="57" t="s">
        <v>60</v>
      </c>
      <c r="B11" s="58" t="s">
        <v>24</v>
      </c>
      <c r="C11" s="64"/>
      <c r="D11" s="59">
        <v>1</v>
      </c>
      <c r="E11" s="60">
        <f>E$4*$D11</f>
        <v>0.01</v>
      </c>
      <c r="F11" s="61">
        <f>SUM(D11:E11)</f>
        <v>1.01</v>
      </c>
    </row>
    <row r="12" spans="1:6" x14ac:dyDescent="0.2">
      <c r="A12" s="57" t="s">
        <v>61</v>
      </c>
      <c r="B12" s="58" t="s">
        <v>23</v>
      </c>
      <c r="C12" s="64"/>
      <c r="D12" s="59">
        <v>1</v>
      </c>
      <c r="E12" s="60">
        <f>E$4*$D12</f>
        <v>0.01</v>
      </c>
      <c r="F12" s="61">
        <f>SUM(D12:E12)</f>
        <v>1.01</v>
      </c>
    </row>
    <row r="13" spans="1:6" x14ac:dyDescent="0.2">
      <c r="A13" s="57" t="s">
        <v>61</v>
      </c>
      <c r="B13" s="58" t="s">
        <v>24</v>
      </c>
      <c r="C13" s="64"/>
      <c r="D13" s="59">
        <v>1</v>
      </c>
      <c r="E13" s="60">
        <f>E$4*$D13</f>
        <v>0.01</v>
      </c>
      <c r="F13" s="61">
        <f>SUM(D13:E13)</f>
        <v>1.01</v>
      </c>
    </row>
    <row r="14" spans="1:6" x14ac:dyDescent="0.2">
      <c r="A14" s="57" t="s">
        <v>62</v>
      </c>
      <c r="B14" s="58" t="s">
        <v>23</v>
      </c>
      <c r="C14" s="64"/>
      <c r="D14" s="59">
        <v>1</v>
      </c>
      <c r="E14" s="60">
        <f>E$4*$D14</f>
        <v>0.01</v>
      </c>
      <c r="F14" s="61">
        <f>SUM(D14:E14)</f>
        <v>1.01</v>
      </c>
    </row>
    <row r="15" spans="1:6" x14ac:dyDescent="0.2">
      <c r="A15" s="166"/>
      <c r="B15" s="167"/>
      <c r="C15" s="167"/>
      <c r="D15" s="167"/>
      <c r="E15" s="168"/>
      <c r="F15" s="61"/>
    </row>
    <row r="16" spans="1:6" x14ac:dyDescent="0.2">
      <c r="A16" s="57"/>
      <c r="B16" s="58"/>
      <c r="C16" s="64"/>
      <c r="D16" s="62"/>
      <c r="E16" s="60"/>
      <c r="F16" s="61"/>
    </row>
    <row r="17" spans="1:6" x14ac:dyDescent="0.2">
      <c r="A17" s="57" t="s">
        <v>46</v>
      </c>
      <c r="B17" s="58" t="s">
        <v>23</v>
      </c>
      <c r="C17" s="64"/>
      <c r="D17" s="59">
        <v>1</v>
      </c>
      <c r="E17" s="60">
        <f>E$4*$D17</f>
        <v>0.01</v>
      </c>
      <c r="F17" s="61">
        <f>SUM(D17:E17)</f>
        <v>1.01</v>
      </c>
    </row>
    <row r="18" spans="1:6" x14ac:dyDescent="0.2">
      <c r="A18" s="57" t="s">
        <v>46</v>
      </c>
      <c r="B18" s="58" t="s">
        <v>24</v>
      </c>
      <c r="C18" s="64"/>
      <c r="D18" s="59">
        <v>1</v>
      </c>
      <c r="E18" s="60">
        <f>E$4*$D18</f>
        <v>0.01</v>
      </c>
      <c r="F18" s="61">
        <f>SUM(D18:E18)</f>
        <v>1.01</v>
      </c>
    </row>
    <row r="19" spans="1:6" x14ac:dyDescent="0.2">
      <c r="A19" s="133" t="s">
        <v>69</v>
      </c>
      <c r="B19" s="58" t="s">
        <v>55</v>
      </c>
      <c r="C19" s="134"/>
      <c r="D19" s="59">
        <v>1</v>
      </c>
      <c r="E19" s="60">
        <f>E$4*$D19</f>
        <v>0.01</v>
      </c>
      <c r="F19" s="61">
        <f>SUM(D19:E19)</f>
        <v>1.01</v>
      </c>
    </row>
    <row r="20" spans="1:6" x14ac:dyDescent="0.2">
      <c r="A20" s="166"/>
      <c r="B20" s="167"/>
      <c r="C20" s="167"/>
      <c r="D20" s="167"/>
      <c r="E20" s="168"/>
      <c r="F20" s="61"/>
    </row>
    <row r="21" spans="1:6" x14ac:dyDescent="0.2">
      <c r="A21" s="57"/>
      <c r="B21" s="58"/>
      <c r="C21" s="64"/>
      <c r="D21" s="62"/>
      <c r="E21" s="60"/>
      <c r="F21" s="61"/>
    </row>
    <row r="22" spans="1:6" x14ac:dyDescent="0.2">
      <c r="A22" s="57" t="s">
        <v>47</v>
      </c>
      <c r="B22" s="58" t="s">
        <v>23</v>
      </c>
      <c r="C22" s="64"/>
      <c r="D22" s="59">
        <v>1</v>
      </c>
      <c r="E22" s="60">
        <f>E$4*$D22</f>
        <v>0.01</v>
      </c>
      <c r="F22" s="61">
        <f>SUM(D22:E22)</f>
        <v>1.01</v>
      </c>
    </row>
    <row r="23" spans="1:6" x14ac:dyDescent="0.2">
      <c r="A23" s="57" t="s">
        <v>47</v>
      </c>
      <c r="B23" s="58" t="s">
        <v>24</v>
      </c>
      <c r="C23" s="64"/>
      <c r="D23" s="59">
        <v>1</v>
      </c>
      <c r="E23" s="60">
        <f>E$4*$D23</f>
        <v>0.01</v>
      </c>
      <c r="F23" s="61">
        <f>SUM(D23:E23)</f>
        <v>1.01</v>
      </c>
    </row>
    <row r="24" spans="1:6" x14ac:dyDescent="0.2">
      <c r="A24" s="133" t="s">
        <v>70</v>
      </c>
      <c r="B24" s="58" t="s">
        <v>55</v>
      </c>
      <c r="C24" s="134"/>
      <c r="D24" s="59">
        <v>1</v>
      </c>
      <c r="E24" s="60">
        <f>E$4*$D24</f>
        <v>0.01</v>
      </c>
      <c r="F24" s="61">
        <f>SUM(D24:E24)</f>
        <v>1.01</v>
      </c>
    </row>
    <row r="25" spans="1:6" ht="13.5" thickBot="1" x14ac:dyDescent="0.25">
      <c r="A25" s="166"/>
      <c r="B25" s="167"/>
      <c r="C25" s="167"/>
      <c r="D25" s="167"/>
      <c r="E25" s="168"/>
      <c r="F25" s="61"/>
    </row>
    <row r="26" spans="1:6" ht="13.5" thickBot="1" x14ac:dyDescent="0.25">
      <c r="A26" s="158"/>
      <c r="B26" s="159"/>
      <c r="C26" s="159"/>
      <c r="D26" s="159"/>
      <c r="E26" s="159"/>
      <c r="F26" s="63"/>
    </row>
  </sheetData>
  <mergeCells count="9">
    <mergeCell ref="F3:F4"/>
    <mergeCell ref="C3:C4"/>
    <mergeCell ref="A26:E26"/>
    <mergeCell ref="A3:A4"/>
    <mergeCell ref="D3:D4"/>
    <mergeCell ref="B3:B4"/>
    <mergeCell ref="A15:E15"/>
    <mergeCell ref="A20:E20"/>
    <mergeCell ref="A25:E25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workbookViewId="0">
      <selection sqref="A1:X1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9" width="6.5703125" customWidth="1"/>
    <col min="10" max="10" width="8.7109375" bestFit="1" customWidth="1"/>
    <col min="11" max="11" width="5.7109375" bestFit="1" customWidth="1"/>
    <col min="12" max="12" width="8.85546875" bestFit="1" customWidth="1"/>
    <col min="13" max="13" width="6.140625" customWidth="1"/>
    <col min="14" max="14" width="9.42578125" customWidth="1"/>
    <col min="15" max="15" width="9.140625" customWidth="1"/>
    <col min="16" max="16" width="15" bestFit="1" customWidth="1"/>
    <col min="17" max="17" width="15" customWidth="1"/>
    <col min="18" max="18" width="15" bestFit="1" customWidth="1"/>
    <col min="19" max="19" width="15" customWidth="1"/>
    <col min="20" max="20" width="15" bestFit="1" customWidth="1"/>
    <col min="21" max="21" width="15" customWidth="1"/>
    <col min="22" max="22" width="15" bestFit="1" customWidth="1"/>
    <col min="23" max="23" width="15" customWidth="1"/>
    <col min="24" max="24" width="13.28515625" customWidth="1"/>
  </cols>
  <sheetData>
    <row r="1" spans="1:24" ht="18" customHeight="1" x14ac:dyDescent="0.2">
      <c r="A1" s="169" t="s">
        <v>34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</row>
    <row r="2" spans="1:24" ht="13.5" thickBot="1" x14ac:dyDescent="0.25"/>
    <row r="3" spans="1:24" ht="22.5" x14ac:dyDescent="0.2">
      <c r="A3" s="5"/>
      <c r="B3" s="25" t="s">
        <v>6</v>
      </c>
      <c r="C3" s="26" t="s">
        <v>7</v>
      </c>
      <c r="D3" s="145" t="s">
        <v>71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2</v>
      </c>
      <c r="L3" s="27" t="s">
        <v>2</v>
      </c>
      <c r="M3" s="27" t="s">
        <v>2</v>
      </c>
      <c r="N3" s="27" t="s">
        <v>8</v>
      </c>
      <c r="O3" s="27" t="s">
        <v>9</v>
      </c>
      <c r="P3" s="24" t="s">
        <v>51</v>
      </c>
      <c r="Q3" s="24" t="s">
        <v>51</v>
      </c>
      <c r="R3" s="24" t="s">
        <v>51</v>
      </c>
      <c r="S3" s="24" t="s">
        <v>51</v>
      </c>
      <c r="T3" s="24" t="s">
        <v>51</v>
      </c>
      <c r="U3" s="24" t="s">
        <v>51</v>
      </c>
      <c r="V3" s="24" t="s">
        <v>51</v>
      </c>
      <c r="W3" s="24" t="s">
        <v>51</v>
      </c>
      <c r="X3" s="24" t="s">
        <v>10</v>
      </c>
    </row>
    <row r="4" spans="1:24" ht="13.5" thickBot="1" x14ac:dyDescent="0.25">
      <c r="A4" s="29" t="s">
        <v>13</v>
      </c>
      <c r="B4" s="30"/>
      <c r="C4" s="31"/>
      <c r="D4" s="32" t="s">
        <v>5</v>
      </c>
      <c r="E4" s="32" t="s">
        <v>63</v>
      </c>
      <c r="F4" s="32" t="s">
        <v>64</v>
      </c>
      <c r="G4" s="32" t="s">
        <v>65</v>
      </c>
      <c r="H4" s="32" t="s">
        <v>66</v>
      </c>
      <c r="I4" s="32" t="s">
        <v>48</v>
      </c>
      <c r="J4" s="32" t="s">
        <v>56</v>
      </c>
      <c r="K4" s="32" t="s">
        <v>49</v>
      </c>
      <c r="L4" s="32" t="s">
        <v>57</v>
      </c>
      <c r="M4" s="32" t="s">
        <v>4</v>
      </c>
      <c r="N4" s="32" t="s">
        <v>11</v>
      </c>
      <c r="O4" s="32" t="s">
        <v>12</v>
      </c>
      <c r="P4" s="32" t="s">
        <v>63</v>
      </c>
      <c r="Q4" s="32" t="s">
        <v>64</v>
      </c>
      <c r="R4" s="32" t="s">
        <v>65</v>
      </c>
      <c r="S4" s="32" t="s">
        <v>66</v>
      </c>
      <c r="T4" s="32" t="s">
        <v>48</v>
      </c>
      <c r="U4" s="32" t="s">
        <v>56</v>
      </c>
      <c r="V4" s="32" t="s">
        <v>49</v>
      </c>
      <c r="W4" s="32" t="s">
        <v>57</v>
      </c>
      <c r="X4" s="33" t="s">
        <v>16</v>
      </c>
    </row>
    <row r="5" spans="1:24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9" t="s">
        <v>1</v>
      </c>
    </row>
    <row r="6" spans="1:24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v>1</v>
      </c>
      <c r="I6" s="44">
        <v>1</v>
      </c>
      <c r="J6" s="44">
        <v>1</v>
      </c>
      <c r="K6" s="44">
        <v>1</v>
      </c>
      <c r="L6" s="44">
        <v>1</v>
      </c>
      <c r="M6" s="44">
        <f t="shared" ref="M6:M11" si="0">SUM(E6:L6)</f>
        <v>8</v>
      </c>
      <c r="N6" s="42">
        <v>0.5</v>
      </c>
      <c r="O6" s="67">
        <f t="shared" ref="O6:O14" si="1">1/N6</f>
        <v>2</v>
      </c>
      <c r="P6" s="75">
        <f t="shared" ref="P6:W11" si="2">+$O6*E6*$D6/12</f>
        <v>0.16666666666666666</v>
      </c>
      <c r="Q6" s="75">
        <f t="shared" si="2"/>
        <v>0.16666666666666666</v>
      </c>
      <c r="R6" s="75">
        <f t="shared" si="2"/>
        <v>0.16666666666666666</v>
      </c>
      <c r="S6" s="75">
        <f t="shared" si="2"/>
        <v>0.16666666666666666</v>
      </c>
      <c r="T6" s="75">
        <f t="shared" si="2"/>
        <v>0.16666666666666666</v>
      </c>
      <c r="U6" s="75">
        <f t="shared" si="2"/>
        <v>0.16666666666666666</v>
      </c>
      <c r="V6" s="75">
        <f t="shared" si="2"/>
        <v>0.16666666666666666</v>
      </c>
      <c r="W6" s="75">
        <f t="shared" si="2"/>
        <v>0.16666666666666666</v>
      </c>
      <c r="X6" s="68">
        <f t="shared" ref="X6:X11" si="3">+D6*M6*O6/12</f>
        <v>1.3333333333333333</v>
      </c>
    </row>
    <row r="7" spans="1:24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f t="shared" si="0"/>
        <v>8</v>
      </c>
      <c r="N7" s="8">
        <v>1</v>
      </c>
      <c r="O7" s="71">
        <f t="shared" si="1"/>
        <v>1</v>
      </c>
      <c r="P7" s="76">
        <f t="shared" si="2"/>
        <v>8.3333333333333329E-2</v>
      </c>
      <c r="Q7" s="76">
        <f t="shared" si="2"/>
        <v>8.3333333333333329E-2</v>
      </c>
      <c r="R7" s="76">
        <f t="shared" si="2"/>
        <v>8.3333333333333329E-2</v>
      </c>
      <c r="S7" s="76">
        <f t="shared" si="2"/>
        <v>8.3333333333333329E-2</v>
      </c>
      <c r="T7" s="76">
        <f t="shared" si="2"/>
        <v>8.3333333333333329E-2</v>
      </c>
      <c r="U7" s="76">
        <f t="shared" si="2"/>
        <v>8.3333333333333329E-2</v>
      </c>
      <c r="V7" s="76">
        <f t="shared" si="2"/>
        <v>8.3333333333333329E-2</v>
      </c>
      <c r="W7" s="76">
        <f t="shared" si="2"/>
        <v>8.3333333333333329E-2</v>
      </c>
      <c r="X7" s="69">
        <f t="shared" si="3"/>
        <v>0.66666666666666663</v>
      </c>
    </row>
    <row r="8" spans="1:24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1</v>
      </c>
      <c r="K8" s="9">
        <v>1</v>
      </c>
      <c r="L8" s="9">
        <v>1</v>
      </c>
      <c r="M8" s="9">
        <f t="shared" si="0"/>
        <v>8</v>
      </c>
      <c r="N8" s="8">
        <v>0.5</v>
      </c>
      <c r="O8" s="71">
        <f t="shared" si="1"/>
        <v>2</v>
      </c>
      <c r="P8" s="76">
        <f t="shared" si="2"/>
        <v>0.16666666666666666</v>
      </c>
      <c r="Q8" s="76">
        <f t="shared" si="2"/>
        <v>0.16666666666666666</v>
      </c>
      <c r="R8" s="76">
        <f t="shared" si="2"/>
        <v>0.16666666666666666</v>
      </c>
      <c r="S8" s="76">
        <f t="shared" si="2"/>
        <v>0.16666666666666666</v>
      </c>
      <c r="T8" s="76">
        <f t="shared" si="2"/>
        <v>0.16666666666666666</v>
      </c>
      <c r="U8" s="76">
        <f t="shared" si="2"/>
        <v>0.16666666666666666</v>
      </c>
      <c r="V8" s="76">
        <f t="shared" si="2"/>
        <v>0.16666666666666666</v>
      </c>
      <c r="W8" s="76">
        <f t="shared" si="2"/>
        <v>0.16666666666666666</v>
      </c>
      <c r="X8" s="69">
        <f t="shared" si="3"/>
        <v>1.3333333333333333</v>
      </c>
    </row>
    <row r="9" spans="1:24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9">
        <f t="shared" si="0"/>
        <v>8</v>
      </c>
      <c r="N9" s="8">
        <v>2</v>
      </c>
      <c r="O9" s="71">
        <f t="shared" si="1"/>
        <v>0.5</v>
      </c>
      <c r="P9" s="76">
        <f t="shared" si="2"/>
        <v>4.1666666666666664E-2</v>
      </c>
      <c r="Q9" s="76">
        <f t="shared" si="2"/>
        <v>4.1666666666666664E-2</v>
      </c>
      <c r="R9" s="76">
        <f t="shared" si="2"/>
        <v>4.1666666666666664E-2</v>
      </c>
      <c r="S9" s="76">
        <f t="shared" si="2"/>
        <v>4.1666666666666664E-2</v>
      </c>
      <c r="T9" s="76">
        <f t="shared" si="2"/>
        <v>4.1666666666666664E-2</v>
      </c>
      <c r="U9" s="76">
        <f t="shared" si="2"/>
        <v>4.1666666666666664E-2</v>
      </c>
      <c r="V9" s="76">
        <f t="shared" si="2"/>
        <v>4.1666666666666664E-2</v>
      </c>
      <c r="W9" s="76">
        <f t="shared" si="2"/>
        <v>4.1666666666666664E-2</v>
      </c>
      <c r="X9" s="69">
        <f t="shared" si="3"/>
        <v>0.33333333333333331</v>
      </c>
    </row>
    <row r="10" spans="1:24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f t="shared" si="0"/>
        <v>8</v>
      </c>
      <c r="N10" s="8">
        <v>2</v>
      </c>
      <c r="O10" s="71">
        <f t="shared" si="1"/>
        <v>0.5</v>
      </c>
      <c r="P10" s="76">
        <f t="shared" si="2"/>
        <v>4.1666666666666664E-2</v>
      </c>
      <c r="Q10" s="76">
        <f t="shared" si="2"/>
        <v>4.1666666666666664E-2</v>
      </c>
      <c r="R10" s="76">
        <f t="shared" si="2"/>
        <v>4.1666666666666664E-2</v>
      </c>
      <c r="S10" s="76">
        <f t="shared" si="2"/>
        <v>4.1666666666666664E-2</v>
      </c>
      <c r="T10" s="76">
        <f t="shared" si="2"/>
        <v>4.1666666666666664E-2</v>
      </c>
      <c r="U10" s="76">
        <f t="shared" si="2"/>
        <v>4.1666666666666664E-2</v>
      </c>
      <c r="V10" s="76">
        <f t="shared" si="2"/>
        <v>4.1666666666666664E-2</v>
      </c>
      <c r="W10" s="76">
        <f t="shared" si="2"/>
        <v>4.1666666666666664E-2</v>
      </c>
      <c r="X10" s="69">
        <f t="shared" si="3"/>
        <v>0.33333333333333331</v>
      </c>
    </row>
    <row r="11" spans="1:24" ht="45" x14ac:dyDescent="0.2">
      <c r="A11" s="28">
        <v>6</v>
      </c>
      <c r="B11" s="7" t="s">
        <v>50</v>
      </c>
      <c r="C11" s="8" t="s">
        <v>28</v>
      </c>
      <c r="D11" s="22">
        <v>1</v>
      </c>
      <c r="E11" s="9">
        <v>1</v>
      </c>
      <c r="F11" s="6">
        <v>1</v>
      </c>
      <c r="G11" s="9">
        <v>1</v>
      </c>
      <c r="H11" s="9">
        <v>1</v>
      </c>
      <c r="I11" s="6">
        <v>1</v>
      </c>
      <c r="J11" s="9">
        <v>1</v>
      </c>
      <c r="K11" s="6">
        <v>1</v>
      </c>
      <c r="L11" s="9">
        <v>1</v>
      </c>
      <c r="M11" s="9">
        <f t="shared" si="0"/>
        <v>8</v>
      </c>
      <c r="N11" s="8">
        <v>1</v>
      </c>
      <c r="O11" s="71">
        <f t="shared" si="1"/>
        <v>1</v>
      </c>
      <c r="P11" s="76">
        <f t="shared" si="2"/>
        <v>8.3333333333333329E-2</v>
      </c>
      <c r="Q11" s="76">
        <f t="shared" si="2"/>
        <v>8.3333333333333329E-2</v>
      </c>
      <c r="R11" s="76">
        <f t="shared" si="2"/>
        <v>8.3333333333333329E-2</v>
      </c>
      <c r="S11" s="76">
        <f t="shared" si="2"/>
        <v>8.3333333333333329E-2</v>
      </c>
      <c r="T11" s="76">
        <f t="shared" si="2"/>
        <v>8.3333333333333329E-2</v>
      </c>
      <c r="U11" s="76">
        <f t="shared" si="2"/>
        <v>8.3333333333333329E-2</v>
      </c>
      <c r="V11" s="76">
        <f t="shared" si="2"/>
        <v>8.3333333333333329E-2</v>
      </c>
      <c r="W11" s="76">
        <f t="shared" si="2"/>
        <v>8.3333333333333329E-2</v>
      </c>
      <c r="X11" s="69">
        <f t="shared" si="3"/>
        <v>0.66666666666666663</v>
      </c>
    </row>
    <row r="12" spans="1:24" ht="13.5" thickBot="1" x14ac:dyDescent="0.25">
      <c r="A12" s="45"/>
      <c r="B12" s="46"/>
      <c r="C12" s="47"/>
      <c r="D12" s="48"/>
      <c r="E12" s="49"/>
      <c r="F12" s="49"/>
      <c r="G12" s="49"/>
      <c r="H12" s="49"/>
      <c r="I12" s="49"/>
      <c r="J12" s="49"/>
      <c r="K12" s="49"/>
      <c r="L12" s="49"/>
      <c r="M12" s="49"/>
      <c r="N12" s="47"/>
      <c r="O12" s="73"/>
      <c r="P12" s="77"/>
      <c r="Q12" s="77"/>
      <c r="R12" s="77"/>
      <c r="S12" s="77"/>
      <c r="T12" s="77"/>
      <c r="U12" s="77"/>
      <c r="V12" s="77"/>
      <c r="W12" s="77"/>
      <c r="X12" s="70"/>
    </row>
    <row r="13" spans="1:24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78"/>
      <c r="Q13" s="78"/>
      <c r="R13" s="78"/>
      <c r="S13" s="78"/>
      <c r="T13" s="78"/>
      <c r="U13" s="78"/>
      <c r="V13" s="78"/>
      <c r="W13" s="78"/>
      <c r="X13" s="74" t="s">
        <v>1</v>
      </c>
    </row>
    <row r="14" spans="1:24" ht="22.5" x14ac:dyDescent="0.2">
      <c r="A14" s="40">
        <v>1</v>
      </c>
      <c r="B14" s="41" t="s">
        <v>54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/>
      <c r="I14" s="44">
        <v>1</v>
      </c>
      <c r="J14" s="44"/>
      <c r="K14" s="44">
        <v>1</v>
      </c>
      <c r="L14" s="44"/>
      <c r="M14" s="44">
        <f>SUM(E14:L14)</f>
        <v>5</v>
      </c>
      <c r="N14" s="42">
        <v>3</v>
      </c>
      <c r="O14" s="81">
        <f t="shared" si="1"/>
        <v>0.33333333333333331</v>
      </c>
      <c r="P14" s="82">
        <f t="shared" ref="P14:W14" si="4">+$O14*E14*$D14/12</f>
        <v>2.7777777777777776E-2</v>
      </c>
      <c r="Q14" s="82">
        <f t="shared" si="4"/>
        <v>2.7777777777777776E-2</v>
      </c>
      <c r="R14" s="82">
        <f t="shared" si="4"/>
        <v>2.7777777777777776E-2</v>
      </c>
      <c r="S14" s="82">
        <f t="shared" si="4"/>
        <v>0</v>
      </c>
      <c r="T14" s="82">
        <f t="shared" si="4"/>
        <v>2.7777777777777776E-2</v>
      </c>
      <c r="U14" s="82">
        <f t="shared" si="4"/>
        <v>0</v>
      </c>
      <c r="V14" s="82">
        <f t="shared" si="4"/>
        <v>2.7777777777777776E-2</v>
      </c>
      <c r="W14" s="82">
        <f t="shared" si="4"/>
        <v>0</v>
      </c>
      <c r="X14" s="83">
        <f>+D14*M14*O14/12</f>
        <v>0.13888888888888887</v>
      </c>
    </row>
    <row r="15" spans="1:24" ht="13.5" thickBot="1" x14ac:dyDescent="0.25">
      <c r="A15" s="72"/>
      <c r="B15" s="84"/>
      <c r="C15" s="85"/>
      <c r="D15" s="86"/>
      <c r="E15" s="87"/>
      <c r="F15" s="87"/>
      <c r="G15" s="87"/>
      <c r="H15" s="87"/>
      <c r="I15" s="87"/>
      <c r="J15" s="87"/>
      <c r="K15" s="87"/>
      <c r="L15" s="87"/>
      <c r="M15" s="87"/>
      <c r="N15" s="85"/>
      <c r="O15" s="88"/>
      <c r="P15" s="89"/>
      <c r="Q15" s="89"/>
      <c r="R15" s="89"/>
      <c r="S15" s="89"/>
      <c r="T15" s="89"/>
      <c r="U15" s="89"/>
      <c r="V15" s="89"/>
      <c r="W15" s="89"/>
      <c r="X15" s="90"/>
    </row>
    <row r="16" spans="1:24" ht="13.5" thickBot="1" x14ac:dyDescent="0.25">
      <c r="A16" s="97"/>
      <c r="B16" s="98"/>
      <c r="C16" s="91"/>
      <c r="D16" s="92"/>
      <c r="E16" s="93"/>
      <c r="F16" s="93"/>
      <c r="G16" s="93"/>
      <c r="H16" s="93"/>
      <c r="I16" s="93"/>
      <c r="J16" s="93"/>
      <c r="K16" s="93"/>
      <c r="L16" s="93"/>
      <c r="M16" s="93"/>
      <c r="N16" s="91"/>
      <c r="O16" s="94"/>
      <c r="P16" s="95"/>
      <c r="Q16" s="95"/>
      <c r="R16" s="95"/>
      <c r="S16" s="95"/>
      <c r="T16" s="95"/>
      <c r="U16" s="95"/>
      <c r="V16" s="95"/>
      <c r="W16" s="95"/>
      <c r="X16" s="96"/>
    </row>
    <row r="17" spans="1:24" ht="13.5" customHeight="1" thickBot="1" x14ac:dyDescent="0.25">
      <c r="A17" s="170" t="s">
        <v>39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2"/>
      <c r="P17" s="79">
        <f t="shared" ref="P17:X17" si="5">SUM(P6:P15)</f>
        <v>0.61111111111111116</v>
      </c>
      <c r="Q17" s="79">
        <f t="shared" si="5"/>
        <v>0.61111111111111116</v>
      </c>
      <c r="R17" s="79">
        <f t="shared" si="5"/>
        <v>0.61111111111111116</v>
      </c>
      <c r="S17" s="79">
        <f t="shared" si="5"/>
        <v>0.58333333333333337</v>
      </c>
      <c r="T17" s="79">
        <f t="shared" si="5"/>
        <v>0.61111111111111116</v>
      </c>
      <c r="U17" s="79">
        <f t="shared" si="5"/>
        <v>0.58333333333333337</v>
      </c>
      <c r="V17" s="79">
        <f t="shared" si="5"/>
        <v>0.61111111111111116</v>
      </c>
      <c r="W17" s="79">
        <f t="shared" si="5"/>
        <v>0.58333333333333337</v>
      </c>
      <c r="X17" s="80">
        <f t="shared" si="5"/>
        <v>4.8055555555555562</v>
      </c>
    </row>
    <row r="18" spans="1:2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</sheetData>
  <mergeCells count="2">
    <mergeCell ref="A1:X1"/>
    <mergeCell ref="A17:O17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M14 M6 M7:M8 M9:M10 M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zoomScale="85" zoomScaleNormal="85" workbookViewId="0"/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46" t="s">
        <v>72</v>
      </c>
    </row>
    <row r="4" spans="1:3" x14ac:dyDescent="0.2">
      <c r="A4" s="15"/>
      <c r="B4" s="16"/>
      <c r="C4" s="17"/>
    </row>
    <row r="5" spans="1:3" x14ac:dyDescent="0.2">
      <c r="A5" s="14" t="s">
        <v>59</v>
      </c>
      <c r="B5" s="11" t="s">
        <v>35</v>
      </c>
      <c r="C5" s="50">
        <v>1</v>
      </c>
    </row>
    <row r="6" spans="1:3" x14ac:dyDescent="0.2">
      <c r="A6" s="14" t="s">
        <v>59</v>
      </c>
      <c r="B6" s="11" t="s">
        <v>43</v>
      </c>
      <c r="C6" s="50">
        <v>1</v>
      </c>
    </row>
    <row r="7" spans="1:3" x14ac:dyDescent="0.2">
      <c r="A7" s="14" t="s">
        <v>59</v>
      </c>
      <c r="B7" s="11" t="s">
        <v>41</v>
      </c>
      <c r="C7" s="50">
        <v>1</v>
      </c>
    </row>
    <row r="8" spans="1:3" x14ac:dyDescent="0.2">
      <c r="A8" s="173" t="s">
        <v>52</v>
      </c>
      <c r="B8" s="174"/>
      <c r="C8" s="21">
        <f>SUM(C5:C7)</f>
        <v>3</v>
      </c>
    </row>
    <row r="9" spans="1:3" x14ac:dyDescent="0.2">
      <c r="A9" s="13" t="s">
        <v>60</v>
      </c>
      <c r="B9" s="142" t="s">
        <v>35</v>
      </c>
      <c r="C9" s="50">
        <v>1</v>
      </c>
    </row>
    <row r="10" spans="1:3" x14ac:dyDescent="0.2">
      <c r="A10" s="13" t="s">
        <v>60</v>
      </c>
      <c r="B10" s="143" t="s">
        <v>43</v>
      </c>
      <c r="C10" s="50">
        <v>1</v>
      </c>
    </row>
    <row r="11" spans="1:3" x14ac:dyDescent="0.2">
      <c r="A11" s="13" t="s">
        <v>60</v>
      </c>
      <c r="B11" s="143" t="s">
        <v>41</v>
      </c>
      <c r="C11" s="50">
        <v>1</v>
      </c>
    </row>
    <row r="12" spans="1:3" x14ac:dyDescent="0.2">
      <c r="A12" s="173" t="s">
        <v>52</v>
      </c>
      <c r="B12" s="174"/>
      <c r="C12" s="21">
        <f>SUM(C9:C11)</f>
        <v>3</v>
      </c>
    </row>
    <row r="13" spans="1:3" x14ac:dyDescent="0.2">
      <c r="A13" s="14"/>
      <c r="B13" s="12"/>
      <c r="C13" s="21"/>
    </row>
    <row r="14" spans="1:3" x14ac:dyDescent="0.2">
      <c r="A14" s="144" t="s">
        <v>61</v>
      </c>
      <c r="B14" s="142" t="s">
        <v>35</v>
      </c>
      <c r="C14" s="50">
        <v>1</v>
      </c>
    </row>
    <row r="15" spans="1:3" x14ac:dyDescent="0.2">
      <c r="A15" s="144" t="s">
        <v>61</v>
      </c>
      <c r="B15" s="143" t="s">
        <v>43</v>
      </c>
      <c r="C15" s="50">
        <v>1</v>
      </c>
    </row>
    <row r="16" spans="1:3" x14ac:dyDescent="0.2">
      <c r="A16" s="144" t="s">
        <v>61</v>
      </c>
      <c r="B16" s="143" t="s">
        <v>41</v>
      </c>
      <c r="C16" s="50">
        <v>1</v>
      </c>
    </row>
    <row r="17" spans="1:3" x14ac:dyDescent="0.2">
      <c r="A17" s="173" t="s">
        <v>52</v>
      </c>
      <c r="B17" s="174"/>
      <c r="C17" s="21">
        <f>SUM(C14:C16)</f>
        <v>3</v>
      </c>
    </row>
    <row r="18" spans="1:3" x14ac:dyDescent="0.2">
      <c r="A18" s="144" t="s">
        <v>62</v>
      </c>
      <c r="B18" s="142" t="s">
        <v>35</v>
      </c>
      <c r="C18" s="50">
        <v>1</v>
      </c>
    </row>
    <row r="19" spans="1:3" x14ac:dyDescent="0.2">
      <c r="A19" s="144" t="s">
        <v>62</v>
      </c>
      <c r="B19" s="143" t="s">
        <v>43</v>
      </c>
      <c r="C19" s="50">
        <v>1</v>
      </c>
    </row>
    <row r="20" spans="1:3" x14ac:dyDescent="0.2">
      <c r="A20" s="144" t="s">
        <v>62</v>
      </c>
      <c r="B20" s="143" t="s">
        <v>41</v>
      </c>
      <c r="C20" s="50">
        <v>1</v>
      </c>
    </row>
    <row r="21" spans="1:3" x14ac:dyDescent="0.2">
      <c r="A21" s="144" t="s">
        <v>62</v>
      </c>
      <c r="B21" s="139" t="s">
        <v>58</v>
      </c>
      <c r="C21" s="50">
        <v>1</v>
      </c>
    </row>
    <row r="22" spans="1:3" x14ac:dyDescent="0.2">
      <c r="A22" s="173" t="s">
        <v>52</v>
      </c>
      <c r="B22" s="174"/>
      <c r="C22" s="21">
        <f>SUM(C18:C21)</f>
        <v>4</v>
      </c>
    </row>
    <row r="23" spans="1:3" x14ac:dyDescent="0.2">
      <c r="A23" s="14"/>
      <c r="B23" s="12"/>
      <c r="C23" s="21"/>
    </row>
    <row r="24" spans="1:3" x14ac:dyDescent="0.2">
      <c r="A24" s="13" t="s">
        <v>46</v>
      </c>
      <c r="B24" s="11" t="s">
        <v>35</v>
      </c>
      <c r="C24" s="50">
        <v>1</v>
      </c>
    </row>
    <row r="25" spans="1:3" x14ac:dyDescent="0.2">
      <c r="A25" s="13" t="s">
        <v>46</v>
      </c>
      <c r="B25" s="11" t="s">
        <v>43</v>
      </c>
      <c r="C25" s="50">
        <v>1</v>
      </c>
    </row>
    <row r="26" spans="1:3" x14ac:dyDescent="0.2">
      <c r="A26" s="13" t="s">
        <v>46</v>
      </c>
      <c r="B26" s="11" t="s">
        <v>41</v>
      </c>
      <c r="C26" s="50">
        <v>1</v>
      </c>
    </row>
    <row r="27" spans="1:3" x14ac:dyDescent="0.2">
      <c r="A27" s="173" t="s">
        <v>52</v>
      </c>
      <c r="B27" s="174"/>
      <c r="C27" s="21">
        <f>SUM(C24:C26)</f>
        <v>3</v>
      </c>
    </row>
    <row r="28" spans="1:3" x14ac:dyDescent="0.2">
      <c r="A28" s="148" t="s">
        <v>69</v>
      </c>
      <c r="B28" s="11" t="s">
        <v>35</v>
      </c>
      <c r="C28" s="50">
        <v>1</v>
      </c>
    </row>
    <row r="29" spans="1:3" x14ac:dyDescent="0.2">
      <c r="A29" s="148" t="s">
        <v>69</v>
      </c>
      <c r="B29" s="11" t="s">
        <v>43</v>
      </c>
      <c r="C29" s="50">
        <v>1</v>
      </c>
    </row>
    <row r="30" spans="1:3" x14ac:dyDescent="0.2">
      <c r="A30" s="148" t="s">
        <v>69</v>
      </c>
      <c r="B30" s="11" t="s">
        <v>41</v>
      </c>
      <c r="C30" s="50">
        <v>1</v>
      </c>
    </row>
    <row r="31" spans="1:3" x14ac:dyDescent="0.2">
      <c r="A31" s="148" t="s">
        <v>69</v>
      </c>
      <c r="B31" s="139" t="s">
        <v>58</v>
      </c>
      <c r="C31" s="50">
        <v>1</v>
      </c>
    </row>
    <row r="32" spans="1:3" x14ac:dyDescent="0.2">
      <c r="A32" s="173" t="s">
        <v>52</v>
      </c>
      <c r="B32" s="174"/>
      <c r="C32" s="21">
        <f>SUM(C28:C31)</f>
        <v>4</v>
      </c>
    </row>
    <row r="33" spans="1:3" x14ac:dyDescent="0.2">
      <c r="A33" s="14"/>
      <c r="B33" s="12"/>
      <c r="C33" s="21"/>
    </row>
    <row r="34" spans="1:3" x14ac:dyDescent="0.2">
      <c r="A34" s="13" t="s">
        <v>47</v>
      </c>
      <c r="B34" s="11" t="s">
        <v>35</v>
      </c>
      <c r="C34" s="50">
        <v>1</v>
      </c>
    </row>
    <row r="35" spans="1:3" x14ac:dyDescent="0.2">
      <c r="A35" s="13" t="s">
        <v>47</v>
      </c>
      <c r="B35" s="11" t="s">
        <v>43</v>
      </c>
      <c r="C35" s="50">
        <v>1</v>
      </c>
    </row>
    <row r="36" spans="1:3" x14ac:dyDescent="0.2">
      <c r="A36" s="13" t="s">
        <v>47</v>
      </c>
      <c r="B36" s="11" t="s">
        <v>41</v>
      </c>
      <c r="C36" s="50">
        <v>1</v>
      </c>
    </row>
    <row r="37" spans="1:3" x14ac:dyDescent="0.2">
      <c r="A37" s="173" t="s">
        <v>52</v>
      </c>
      <c r="B37" s="174"/>
      <c r="C37" s="21">
        <f>SUM(C34:C36)</f>
        <v>3</v>
      </c>
    </row>
    <row r="38" spans="1:3" x14ac:dyDescent="0.2">
      <c r="A38" s="148" t="s">
        <v>70</v>
      </c>
      <c r="B38" s="11" t="s">
        <v>35</v>
      </c>
      <c r="C38" s="50">
        <v>1</v>
      </c>
    </row>
    <row r="39" spans="1:3" x14ac:dyDescent="0.2">
      <c r="A39" s="148" t="s">
        <v>70</v>
      </c>
      <c r="B39" s="11" t="s">
        <v>43</v>
      </c>
      <c r="C39" s="50">
        <v>1</v>
      </c>
    </row>
    <row r="40" spans="1:3" x14ac:dyDescent="0.2">
      <c r="A40" s="148" t="s">
        <v>70</v>
      </c>
      <c r="B40" s="11" t="s">
        <v>41</v>
      </c>
      <c r="C40" s="50">
        <v>1</v>
      </c>
    </row>
    <row r="41" spans="1:3" x14ac:dyDescent="0.2">
      <c r="A41" s="148" t="s">
        <v>70</v>
      </c>
      <c r="B41" s="139" t="s">
        <v>58</v>
      </c>
      <c r="C41" s="50">
        <v>1</v>
      </c>
    </row>
    <row r="42" spans="1:3" ht="13.5" thickBot="1" x14ac:dyDescent="0.25">
      <c r="A42" s="173" t="s">
        <v>52</v>
      </c>
      <c r="B42" s="174"/>
      <c r="C42" s="21">
        <f>SUM(C38:C41)</f>
        <v>4</v>
      </c>
    </row>
    <row r="43" spans="1:3" ht="13.5" thickBot="1" x14ac:dyDescent="0.25">
      <c r="A43" s="175"/>
      <c r="B43" s="176"/>
      <c r="C43" s="20"/>
    </row>
  </sheetData>
  <mergeCells count="9">
    <mergeCell ref="A42:B42"/>
    <mergeCell ref="A43:B43"/>
    <mergeCell ref="A8:B8"/>
    <mergeCell ref="A17:B17"/>
    <mergeCell ref="A27:B27"/>
    <mergeCell ref="A37:B37"/>
    <mergeCell ref="A12:B12"/>
    <mergeCell ref="A22:B22"/>
    <mergeCell ref="A32:B32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B1" zoomScale="93" workbookViewId="0">
      <selection activeCell="C1" sqref="C1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79" t="s">
        <v>36</v>
      </c>
      <c r="C3" s="184" t="s">
        <v>33</v>
      </c>
      <c r="D3" s="181" t="s">
        <v>73</v>
      </c>
      <c r="E3" s="149" t="s">
        <v>18</v>
      </c>
      <c r="F3" s="156" t="s">
        <v>21</v>
      </c>
      <c r="G3" s="149" t="s">
        <v>19</v>
      </c>
      <c r="H3" s="156" t="s">
        <v>22</v>
      </c>
      <c r="I3" s="149" t="s">
        <v>20</v>
      </c>
      <c r="J3" s="150" t="s">
        <v>74</v>
      </c>
    </row>
    <row r="4" spans="2:10" ht="13.5" thickBot="1" x14ac:dyDescent="0.25">
      <c r="B4" s="180"/>
      <c r="C4" s="185"/>
      <c r="D4" s="182"/>
      <c r="E4" s="109">
        <v>0.01</v>
      </c>
      <c r="F4" s="183"/>
      <c r="G4" s="109">
        <v>0.01</v>
      </c>
      <c r="H4" s="183"/>
      <c r="I4" s="109">
        <v>0.01</v>
      </c>
      <c r="J4" s="151"/>
    </row>
    <row r="5" spans="2:10" x14ac:dyDescent="0.2">
      <c r="B5" s="110" t="s">
        <v>59</v>
      </c>
      <c r="C5" s="107" t="s">
        <v>23</v>
      </c>
      <c r="D5" s="111">
        <f>+'RR HH'!F6</f>
        <v>1.01</v>
      </c>
      <c r="E5" s="111">
        <f t="shared" ref="E5:E17" si="0">E$4*D5</f>
        <v>1.01E-2</v>
      </c>
      <c r="F5" s="111">
        <f>+E5+D5</f>
        <v>1.0201</v>
      </c>
      <c r="G5" s="111">
        <f t="shared" ref="G5:G17" si="1">+G$4*F5</f>
        <v>1.0201E-2</v>
      </c>
      <c r="H5" s="111">
        <f>+G5+F5</f>
        <v>1.0303009999999999</v>
      </c>
      <c r="I5" s="111">
        <f t="shared" ref="I5:I17" si="2">+I$4*H5</f>
        <v>1.030301E-2</v>
      </c>
      <c r="J5" s="112">
        <f>+I5+H5</f>
        <v>1.0406040099999998</v>
      </c>
    </row>
    <row r="6" spans="2:10" x14ac:dyDescent="0.2">
      <c r="B6" s="113" t="s">
        <v>59</v>
      </c>
      <c r="C6" s="108" t="s">
        <v>24</v>
      </c>
      <c r="D6" s="114">
        <f>+'RR HH'!F7</f>
        <v>1.01</v>
      </c>
      <c r="E6" s="114">
        <f t="shared" si="0"/>
        <v>1.01E-2</v>
      </c>
      <c r="F6" s="114">
        <f t="shared" ref="F6:F16" si="3">+E6+D6</f>
        <v>1.0201</v>
      </c>
      <c r="G6" s="114">
        <f t="shared" si="1"/>
        <v>1.0201E-2</v>
      </c>
      <c r="H6" s="114">
        <f t="shared" ref="H6:H16" si="4">+G6+F6</f>
        <v>1.0303009999999999</v>
      </c>
      <c r="I6" s="114">
        <f t="shared" si="2"/>
        <v>1.030301E-2</v>
      </c>
      <c r="J6" s="115">
        <f t="shared" ref="J6:J16" si="5">+I6+H6</f>
        <v>1.0406040099999998</v>
      </c>
    </row>
    <row r="7" spans="2:10" x14ac:dyDescent="0.2">
      <c r="B7" s="113" t="s">
        <v>60</v>
      </c>
      <c r="C7" s="108" t="s">
        <v>23</v>
      </c>
      <c r="D7" s="114">
        <f>+'RR HH'!F10</f>
        <v>1.01</v>
      </c>
      <c r="E7" s="114">
        <f t="shared" si="0"/>
        <v>1.01E-2</v>
      </c>
      <c r="F7" s="114">
        <f>+E7+D7</f>
        <v>1.0201</v>
      </c>
      <c r="G7" s="114">
        <f t="shared" si="1"/>
        <v>1.0201E-2</v>
      </c>
      <c r="H7" s="114">
        <f>+G7+F7</f>
        <v>1.0303009999999999</v>
      </c>
      <c r="I7" s="114">
        <f t="shared" si="2"/>
        <v>1.030301E-2</v>
      </c>
      <c r="J7" s="115">
        <f>+I7+H7</f>
        <v>1.0406040099999998</v>
      </c>
    </row>
    <row r="8" spans="2:10" x14ac:dyDescent="0.2">
      <c r="B8" s="113" t="s">
        <v>60</v>
      </c>
      <c r="C8" s="108" t="s">
        <v>24</v>
      </c>
      <c r="D8" s="114">
        <f>+'RR HH'!F11</f>
        <v>1.01</v>
      </c>
      <c r="E8" s="114">
        <f t="shared" si="0"/>
        <v>1.01E-2</v>
      </c>
      <c r="F8" s="114">
        <f t="shared" si="3"/>
        <v>1.0201</v>
      </c>
      <c r="G8" s="114">
        <f t="shared" si="1"/>
        <v>1.0201E-2</v>
      </c>
      <c r="H8" s="114">
        <f t="shared" si="4"/>
        <v>1.0303009999999999</v>
      </c>
      <c r="I8" s="114">
        <f t="shared" si="2"/>
        <v>1.030301E-2</v>
      </c>
      <c r="J8" s="115">
        <f t="shared" si="5"/>
        <v>1.0406040099999998</v>
      </c>
    </row>
    <row r="9" spans="2:10" x14ac:dyDescent="0.2">
      <c r="B9" s="113" t="s">
        <v>61</v>
      </c>
      <c r="C9" s="108" t="s">
        <v>23</v>
      </c>
      <c r="D9" s="114">
        <f>+'RR HH'!F12</f>
        <v>1.01</v>
      </c>
      <c r="E9" s="114">
        <f t="shared" si="0"/>
        <v>1.01E-2</v>
      </c>
      <c r="F9" s="114">
        <f t="shared" si="3"/>
        <v>1.0201</v>
      </c>
      <c r="G9" s="114">
        <f t="shared" si="1"/>
        <v>1.0201E-2</v>
      </c>
      <c r="H9" s="114">
        <f t="shared" si="4"/>
        <v>1.0303009999999999</v>
      </c>
      <c r="I9" s="114">
        <f t="shared" si="2"/>
        <v>1.030301E-2</v>
      </c>
      <c r="J9" s="115">
        <f t="shared" si="5"/>
        <v>1.0406040099999998</v>
      </c>
    </row>
    <row r="10" spans="2:10" x14ac:dyDescent="0.2">
      <c r="B10" s="113" t="s">
        <v>61</v>
      </c>
      <c r="C10" s="108" t="s">
        <v>24</v>
      </c>
      <c r="D10" s="114">
        <f>+'RR HH'!F13</f>
        <v>1.01</v>
      </c>
      <c r="E10" s="114">
        <f t="shared" si="0"/>
        <v>1.01E-2</v>
      </c>
      <c r="F10" s="114">
        <f>+E10+D10</f>
        <v>1.0201</v>
      </c>
      <c r="G10" s="114">
        <f t="shared" si="1"/>
        <v>1.0201E-2</v>
      </c>
      <c r="H10" s="114">
        <f>+G10+F10</f>
        <v>1.0303009999999999</v>
      </c>
      <c r="I10" s="114">
        <f t="shared" si="2"/>
        <v>1.030301E-2</v>
      </c>
      <c r="J10" s="115">
        <f>+I10+H10</f>
        <v>1.0406040099999998</v>
      </c>
    </row>
    <row r="11" spans="2:10" x14ac:dyDescent="0.2">
      <c r="B11" s="113" t="s">
        <v>62</v>
      </c>
      <c r="C11" s="108" t="s">
        <v>23</v>
      </c>
      <c r="D11" s="114">
        <f>+'RR HH'!F14</f>
        <v>1.01</v>
      </c>
      <c r="E11" s="114">
        <f t="shared" si="0"/>
        <v>1.01E-2</v>
      </c>
      <c r="F11" s="114">
        <f>+E11+D11</f>
        <v>1.0201</v>
      </c>
      <c r="G11" s="114">
        <f t="shared" si="1"/>
        <v>1.0201E-2</v>
      </c>
      <c r="H11" s="114">
        <f>+G11+F11</f>
        <v>1.0303009999999999</v>
      </c>
      <c r="I11" s="114">
        <f t="shared" si="2"/>
        <v>1.030301E-2</v>
      </c>
      <c r="J11" s="115">
        <f>+I11+H11</f>
        <v>1.0406040099999998</v>
      </c>
    </row>
    <row r="12" spans="2:10" x14ac:dyDescent="0.2">
      <c r="B12" s="113" t="s">
        <v>46</v>
      </c>
      <c r="C12" s="108" t="s">
        <v>23</v>
      </c>
      <c r="D12" s="114">
        <f>+'RR HH'!F17</f>
        <v>1.01</v>
      </c>
      <c r="E12" s="114">
        <f t="shared" si="0"/>
        <v>1.01E-2</v>
      </c>
      <c r="F12" s="114">
        <f t="shared" si="3"/>
        <v>1.0201</v>
      </c>
      <c r="G12" s="114">
        <f t="shared" si="1"/>
        <v>1.0201E-2</v>
      </c>
      <c r="H12" s="114">
        <f t="shared" si="4"/>
        <v>1.0303009999999999</v>
      </c>
      <c r="I12" s="114">
        <f t="shared" si="2"/>
        <v>1.030301E-2</v>
      </c>
      <c r="J12" s="115">
        <f t="shared" si="5"/>
        <v>1.0406040099999998</v>
      </c>
    </row>
    <row r="13" spans="2:10" x14ac:dyDescent="0.2">
      <c r="B13" s="113" t="s">
        <v>46</v>
      </c>
      <c r="C13" s="108" t="s">
        <v>24</v>
      </c>
      <c r="D13" s="114">
        <f>+'RR HH'!F18</f>
        <v>1.01</v>
      </c>
      <c r="E13" s="114">
        <f t="shared" si="0"/>
        <v>1.01E-2</v>
      </c>
      <c r="F13" s="114">
        <f t="shared" si="3"/>
        <v>1.0201</v>
      </c>
      <c r="G13" s="114">
        <f t="shared" si="1"/>
        <v>1.0201E-2</v>
      </c>
      <c r="H13" s="114">
        <f t="shared" si="4"/>
        <v>1.0303009999999999</v>
      </c>
      <c r="I13" s="114">
        <f t="shared" si="2"/>
        <v>1.030301E-2</v>
      </c>
      <c r="J13" s="115">
        <f t="shared" si="5"/>
        <v>1.0406040099999998</v>
      </c>
    </row>
    <row r="14" spans="2:10" x14ac:dyDescent="0.2">
      <c r="B14" s="113" t="s">
        <v>69</v>
      </c>
      <c r="C14" s="108" t="s">
        <v>23</v>
      </c>
      <c r="D14" s="114">
        <f>+'RR HH'!F19</f>
        <v>1.01</v>
      </c>
      <c r="E14" s="114">
        <f t="shared" si="0"/>
        <v>1.01E-2</v>
      </c>
      <c r="F14" s="114">
        <f>+E14+D14</f>
        <v>1.0201</v>
      </c>
      <c r="G14" s="114">
        <f t="shared" si="1"/>
        <v>1.0201E-2</v>
      </c>
      <c r="H14" s="114">
        <f>+G14+F14</f>
        <v>1.0303009999999999</v>
      </c>
      <c r="I14" s="114">
        <f t="shared" si="2"/>
        <v>1.030301E-2</v>
      </c>
      <c r="J14" s="115">
        <f>+I14+H14</f>
        <v>1.0406040099999998</v>
      </c>
    </row>
    <row r="15" spans="2:10" x14ac:dyDescent="0.2">
      <c r="B15" s="113" t="s">
        <v>47</v>
      </c>
      <c r="C15" s="108" t="s">
        <v>23</v>
      </c>
      <c r="D15" s="114">
        <f>+'RR HH'!F22</f>
        <v>1.01</v>
      </c>
      <c r="E15" s="114">
        <f t="shared" si="0"/>
        <v>1.01E-2</v>
      </c>
      <c r="F15" s="114">
        <f t="shared" si="3"/>
        <v>1.0201</v>
      </c>
      <c r="G15" s="114">
        <f t="shared" si="1"/>
        <v>1.0201E-2</v>
      </c>
      <c r="H15" s="114">
        <f t="shared" si="4"/>
        <v>1.0303009999999999</v>
      </c>
      <c r="I15" s="114">
        <f t="shared" si="2"/>
        <v>1.030301E-2</v>
      </c>
      <c r="J15" s="115">
        <f t="shared" si="5"/>
        <v>1.0406040099999998</v>
      </c>
    </row>
    <row r="16" spans="2:10" x14ac:dyDescent="0.2">
      <c r="B16" s="113" t="s">
        <v>47</v>
      </c>
      <c r="C16" s="108" t="s">
        <v>24</v>
      </c>
      <c r="D16" s="114">
        <f>+'RR HH'!F23</f>
        <v>1.01</v>
      </c>
      <c r="E16" s="114">
        <f t="shared" si="0"/>
        <v>1.01E-2</v>
      </c>
      <c r="F16" s="114">
        <f t="shared" si="3"/>
        <v>1.0201</v>
      </c>
      <c r="G16" s="114">
        <f t="shared" si="1"/>
        <v>1.0201E-2</v>
      </c>
      <c r="H16" s="114">
        <f t="shared" si="4"/>
        <v>1.0303009999999999</v>
      </c>
      <c r="I16" s="114">
        <f t="shared" si="2"/>
        <v>1.030301E-2</v>
      </c>
      <c r="J16" s="115">
        <f t="shared" si="5"/>
        <v>1.0406040099999998</v>
      </c>
    </row>
    <row r="17" spans="2:10" ht="13.5" thickBot="1" x14ac:dyDescent="0.25">
      <c r="B17" s="116" t="s">
        <v>70</v>
      </c>
      <c r="C17" s="140" t="s">
        <v>23</v>
      </c>
      <c r="D17" s="117">
        <f>+'RR HH'!F24</f>
        <v>1.01</v>
      </c>
      <c r="E17" s="117">
        <f t="shared" si="0"/>
        <v>1.01E-2</v>
      </c>
      <c r="F17" s="117">
        <f>+E17+D17</f>
        <v>1.0201</v>
      </c>
      <c r="G17" s="117">
        <f t="shared" si="1"/>
        <v>1.0201E-2</v>
      </c>
      <c r="H17" s="117">
        <f>+G17+F17</f>
        <v>1.0303009999999999</v>
      </c>
      <c r="I17" s="117">
        <f t="shared" si="2"/>
        <v>1.030301E-2</v>
      </c>
      <c r="J17" s="118">
        <f>+I17+H17</f>
        <v>1.0406040099999998</v>
      </c>
    </row>
    <row r="18" spans="2:10" x14ac:dyDescent="0.2">
      <c r="B18" s="119"/>
      <c r="C18" s="119"/>
      <c r="D18" s="119"/>
      <c r="E18" s="119"/>
      <c r="F18" s="119"/>
      <c r="G18" s="119"/>
      <c r="H18" s="119"/>
      <c r="I18" s="119"/>
      <c r="J18" s="119"/>
    </row>
    <row r="19" spans="2:10" ht="13.5" thickBot="1" x14ac:dyDescent="0.25">
      <c r="B19" s="119"/>
      <c r="C19" s="119"/>
      <c r="D19" s="119"/>
      <c r="E19" s="119"/>
      <c r="F19" s="119"/>
      <c r="G19" s="119"/>
      <c r="H19" s="119"/>
      <c r="I19" s="119"/>
      <c r="J19" s="119"/>
    </row>
    <row r="20" spans="2:10" ht="33.75" x14ac:dyDescent="0.2">
      <c r="B20" s="179" t="s">
        <v>36</v>
      </c>
      <c r="C20" s="186" t="s">
        <v>33</v>
      </c>
      <c r="D20" s="181" t="s">
        <v>73</v>
      </c>
      <c r="E20" s="149" t="s">
        <v>18</v>
      </c>
      <c r="F20" s="156" t="s">
        <v>21</v>
      </c>
      <c r="G20" s="149" t="s">
        <v>19</v>
      </c>
      <c r="H20" s="156" t="s">
        <v>22</v>
      </c>
      <c r="I20" s="149" t="s">
        <v>20</v>
      </c>
      <c r="J20" s="150" t="s">
        <v>74</v>
      </c>
    </row>
    <row r="21" spans="2:10" ht="13.5" thickBot="1" x14ac:dyDescent="0.25">
      <c r="B21" s="180"/>
      <c r="C21" s="187"/>
      <c r="D21" s="182"/>
      <c r="E21" s="109">
        <v>0.01</v>
      </c>
      <c r="F21" s="183"/>
      <c r="G21" s="109">
        <v>0.01</v>
      </c>
      <c r="H21" s="183"/>
      <c r="I21" s="109">
        <v>0.01</v>
      </c>
      <c r="J21" s="151"/>
    </row>
    <row r="22" spans="2:10" ht="22.5" x14ac:dyDescent="0.2">
      <c r="B22" s="110" t="s">
        <v>59</v>
      </c>
      <c r="C22" s="152" t="s">
        <v>67</v>
      </c>
      <c r="D22" s="128">
        <f>SUM('INSTR-HERR'!P6:P11)</f>
        <v>0.58333333333333337</v>
      </c>
      <c r="E22" s="128">
        <f>E$21*D22</f>
        <v>5.8333333333333336E-3</v>
      </c>
      <c r="F22" s="128">
        <f>+E22+D22</f>
        <v>0.58916666666666673</v>
      </c>
      <c r="G22" s="128">
        <f>G$21*F22</f>
        <v>5.8916666666666674E-3</v>
      </c>
      <c r="H22" s="128">
        <f>+G22+F22</f>
        <v>0.59505833333333336</v>
      </c>
      <c r="I22" s="128">
        <f>+I$21*H22</f>
        <v>5.9505833333333338E-3</v>
      </c>
      <c r="J22" s="129">
        <f>+I22+H22</f>
        <v>0.60100891666666667</v>
      </c>
    </row>
    <row r="23" spans="2:10" ht="22.5" x14ac:dyDescent="0.2">
      <c r="B23" s="113" t="s">
        <v>59</v>
      </c>
      <c r="C23" s="106" t="s">
        <v>53</v>
      </c>
      <c r="D23" s="114">
        <f>+'INSTR-HERR'!P17</f>
        <v>0.61111111111111116</v>
      </c>
      <c r="E23" s="120">
        <f>E$21*D23</f>
        <v>6.1111111111111114E-3</v>
      </c>
      <c r="F23" s="120">
        <f>+E23+D23</f>
        <v>0.61722222222222223</v>
      </c>
      <c r="G23" s="120">
        <f>G$21*F23</f>
        <v>6.1722222222222222E-3</v>
      </c>
      <c r="H23" s="120">
        <f>+G23+F23</f>
        <v>0.62339444444444447</v>
      </c>
      <c r="I23" s="120">
        <f>+I$21*H23</f>
        <v>6.2339444444444447E-3</v>
      </c>
      <c r="J23" s="130">
        <f>+I23+H23</f>
        <v>0.62962838888888895</v>
      </c>
    </row>
    <row r="24" spans="2:10" ht="22.5" x14ac:dyDescent="0.2">
      <c r="B24" s="113" t="s">
        <v>60</v>
      </c>
      <c r="C24" s="106" t="s">
        <v>67</v>
      </c>
      <c r="D24" s="114">
        <f>SUM('INSTR-HERR'!Q6:Q11)</f>
        <v>0.58333333333333337</v>
      </c>
      <c r="E24" s="120">
        <f t="shared" ref="E24:E34" si="6">E$21*D24</f>
        <v>5.8333333333333336E-3</v>
      </c>
      <c r="F24" s="120">
        <f t="shared" ref="F24:F34" si="7">+E24+D24</f>
        <v>0.58916666666666673</v>
      </c>
      <c r="G24" s="120">
        <f t="shared" ref="G24:G34" si="8">G$21*F24</f>
        <v>5.8916666666666674E-3</v>
      </c>
      <c r="H24" s="120">
        <f t="shared" ref="H24:H34" si="9">+G24+F24</f>
        <v>0.59505833333333336</v>
      </c>
      <c r="I24" s="120">
        <f t="shared" ref="I24:I34" si="10">+I$21*H24</f>
        <v>5.9505833333333338E-3</v>
      </c>
      <c r="J24" s="130">
        <f t="shared" ref="J24:J34" si="11">+I24+H24</f>
        <v>0.60100891666666667</v>
      </c>
    </row>
    <row r="25" spans="2:10" ht="22.5" x14ac:dyDescent="0.2">
      <c r="B25" s="113" t="s">
        <v>60</v>
      </c>
      <c r="C25" s="106" t="s">
        <v>53</v>
      </c>
      <c r="D25" s="114">
        <f>'INSTR-HERR'!Q17</f>
        <v>0.61111111111111116</v>
      </c>
      <c r="E25" s="120">
        <f t="shared" si="6"/>
        <v>6.1111111111111114E-3</v>
      </c>
      <c r="F25" s="120">
        <f>+E25+D25</f>
        <v>0.61722222222222223</v>
      </c>
      <c r="G25" s="120">
        <f t="shared" si="8"/>
        <v>6.1722222222222222E-3</v>
      </c>
      <c r="H25" s="120">
        <f>+G25+F25</f>
        <v>0.62339444444444447</v>
      </c>
      <c r="I25" s="120">
        <f t="shared" si="10"/>
        <v>6.2339444444444447E-3</v>
      </c>
      <c r="J25" s="130">
        <f>+I25+H25</f>
        <v>0.62962838888888895</v>
      </c>
    </row>
    <row r="26" spans="2:10" ht="22.5" x14ac:dyDescent="0.2">
      <c r="B26" s="113" t="s">
        <v>61</v>
      </c>
      <c r="C26" s="106" t="s">
        <v>67</v>
      </c>
      <c r="D26" s="127">
        <f>SUM('INSTR-HERR'!R6:R11)</f>
        <v>0.58333333333333337</v>
      </c>
      <c r="E26" s="120">
        <f t="shared" si="6"/>
        <v>5.8333333333333336E-3</v>
      </c>
      <c r="F26" s="120">
        <f t="shared" si="7"/>
        <v>0.58916666666666673</v>
      </c>
      <c r="G26" s="120">
        <f t="shared" si="8"/>
        <v>5.8916666666666674E-3</v>
      </c>
      <c r="H26" s="120">
        <f t="shared" si="9"/>
        <v>0.59505833333333336</v>
      </c>
      <c r="I26" s="120">
        <f t="shared" si="10"/>
        <v>5.9505833333333338E-3</v>
      </c>
      <c r="J26" s="130">
        <f t="shared" si="11"/>
        <v>0.60100891666666667</v>
      </c>
    </row>
    <row r="27" spans="2:10" ht="22.5" x14ac:dyDescent="0.2">
      <c r="B27" s="113" t="s">
        <v>61</v>
      </c>
      <c r="C27" s="106" t="s">
        <v>53</v>
      </c>
      <c r="D27" s="114">
        <f>+'INSTR-HERR'!R17</f>
        <v>0.61111111111111116</v>
      </c>
      <c r="E27" s="120">
        <f t="shared" si="6"/>
        <v>6.1111111111111114E-3</v>
      </c>
      <c r="F27" s="120">
        <f t="shared" si="7"/>
        <v>0.61722222222222223</v>
      </c>
      <c r="G27" s="120">
        <f t="shared" si="8"/>
        <v>6.1722222222222222E-3</v>
      </c>
      <c r="H27" s="120">
        <f t="shared" si="9"/>
        <v>0.62339444444444447</v>
      </c>
      <c r="I27" s="120">
        <f t="shared" si="10"/>
        <v>6.2339444444444447E-3</v>
      </c>
      <c r="J27" s="130">
        <f t="shared" si="11"/>
        <v>0.62962838888888895</v>
      </c>
    </row>
    <row r="28" spans="2:10" ht="22.5" x14ac:dyDescent="0.2">
      <c r="B28" s="113" t="s">
        <v>62</v>
      </c>
      <c r="C28" s="106" t="s">
        <v>67</v>
      </c>
      <c r="D28" s="114">
        <f>SUM('INSTR-HERR'!S6:S11)</f>
        <v>0.58333333333333337</v>
      </c>
      <c r="E28" s="120">
        <f t="shared" si="6"/>
        <v>5.8333333333333336E-3</v>
      </c>
      <c r="F28" s="120">
        <f t="shared" si="7"/>
        <v>0.58916666666666673</v>
      </c>
      <c r="G28" s="120">
        <f t="shared" si="8"/>
        <v>5.8916666666666674E-3</v>
      </c>
      <c r="H28" s="120">
        <f t="shared" si="9"/>
        <v>0.59505833333333336</v>
      </c>
      <c r="I28" s="120">
        <f t="shared" si="10"/>
        <v>5.9505833333333338E-3</v>
      </c>
      <c r="J28" s="130">
        <f t="shared" si="11"/>
        <v>0.60100891666666667</v>
      </c>
    </row>
    <row r="29" spans="2:10" ht="22.5" x14ac:dyDescent="0.2">
      <c r="B29" s="113" t="s">
        <v>46</v>
      </c>
      <c r="C29" s="106" t="s">
        <v>67</v>
      </c>
      <c r="D29" s="127">
        <f>SUM('INSTR-HERR'!T6:T11)</f>
        <v>0.58333333333333337</v>
      </c>
      <c r="E29" s="120">
        <f t="shared" si="6"/>
        <v>5.8333333333333336E-3</v>
      </c>
      <c r="F29" s="120">
        <f t="shared" si="7"/>
        <v>0.58916666666666673</v>
      </c>
      <c r="G29" s="120">
        <f t="shared" si="8"/>
        <v>5.8916666666666674E-3</v>
      </c>
      <c r="H29" s="120">
        <f t="shared" si="9"/>
        <v>0.59505833333333336</v>
      </c>
      <c r="I29" s="120">
        <f t="shared" si="10"/>
        <v>5.9505833333333338E-3</v>
      </c>
      <c r="J29" s="130">
        <f t="shared" si="11"/>
        <v>0.60100891666666667</v>
      </c>
    </row>
    <row r="30" spans="2:10" ht="22.5" x14ac:dyDescent="0.2">
      <c r="B30" s="113" t="s">
        <v>46</v>
      </c>
      <c r="C30" s="106" t="s">
        <v>53</v>
      </c>
      <c r="D30" s="114">
        <f>+'INSTR-HERR'!T17</f>
        <v>0.61111111111111116</v>
      </c>
      <c r="E30" s="120">
        <f t="shared" si="6"/>
        <v>6.1111111111111114E-3</v>
      </c>
      <c r="F30" s="120">
        <f t="shared" si="7"/>
        <v>0.61722222222222223</v>
      </c>
      <c r="G30" s="120">
        <f t="shared" si="8"/>
        <v>6.1722222222222222E-3</v>
      </c>
      <c r="H30" s="120">
        <f t="shared" si="9"/>
        <v>0.62339444444444447</v>
      </c>
      <c r="I30" s="120">
        <f t="shared" si="10"/>
        <v>6.2339444444444447E-3</v>
      </c>
      <c r="J30" s="130">
        <f t="shared" si="11"/>
        <v>0.62962838888888895</v>
      </c>
    </row>
    <row r="31" spans="2:10" ht="22.5" x14ac:dyDescent="0.2">
      <c r="B31" s="113" t="s">
        <v>69</v>
      </c>
      <c r="C31" s="106" t="s">
        <v>67</v>
      </c>
      <c r="D31" s="114">
        <f>SUM('INSTR-HERR'!U6:U11)</f>
        <v>0.58333333333333337</v>
      </c>
      <c r="E31" s="120">
        <f t="shared" si="6"/>
        <v>5.8333333333333336E-3</v>
      </c>
      <c r="F31" s="120">
        <f t="shared" si="7"/>
        <v>0.58916666666666673</v>
      </c>
      <c r="G31" s="120">
        <f t="shared" si="8"/>
        <v>5.8916666666666674E-3</v>
      </c>
      <c r="H31" s="120">
        <f t="shared" si="9"/>
        <v>0.59505833333333336</v>
      </c>
      <c r="I31" s="120">
        <f t="shared" si="10"/>
        <v>5.9505833333333338E-3</v>
      </c>
      <c r="J31" s="130">
        <f t="shared" si="11"/>
        <v>0.60100891666666667</v>
      </c>
    </row>
    <row r="32" spans="2:10" ht="22.5" x14ac:dyDescent="0.2">
      <c r="B32" s="113" t="s">
        <v>47</v>
      </c>
      <c r="C32" s="106" t="s">
        <v>67</v>
      </c>
      <c r="D32" s="127">
        <f>SUM('INSTR-HERR'!V6:V11)</f>
        <v>0.58333333333333337</v>
      </c>
      <c r="E32" s="120">
        <f t="shared" si="6"/>
        <v>5.8333333333333336E-3</v>
      </c>
      <c r="F32" s="120">
        <f t="shared" si="7"/>
        <v>0.58916666666666673</v>
      </c>
      <c r="G32" s="120">
        <f t="shared" si="8"/>
        <v>5.8916666666666674E-3</v>
      </c>
      <c r="H32" s="120">
        <f t="shared" si="9"/>
        <v>0.59505833333333336</v>
      </c>
      <c r="I32" s="120">
        <f t="shared" si="10"/>
        <v>5.9505833333333338E-3</v>
      </c>
      <c r="J32" s="130">
        <f t="shared" si="11"/>
        <v>0.60100891666666667</v>
      </c>
    </row>
    <row r="33" spans="2:10" ht="22.5" x14ac:dyDescent="0.2">
      <c r="B33" s="113" t="s">
        <v>47</v>
      </c>
      <c r="C33" s="106" t="s">
        <v>53</v>
      </c>
      <c r="D33" s="114">
        <f>+'INSTR-HERR'!V17</f>
        <v>0.61111111111111116</v>
      </c>
      <c r="E33" s="120">
        <f t="shared" si="6"/>
        <v>6.1111111111111114E-3</v>
      </c>
      <c r="F33" s="120">
        <f t="shared" si="7"/>
        <v>0.61722222222222223</v>
      </c>
      <c r="G33" s="120">
        <f t="shared" si="8"/>
        <v>6.1722222222222222E-3</v>
      </c>
      <c r="H33" s="120">
        <f t="shared" si="9"/>
        <v>0.62339444444444447</v>
      </c>
      <c r="I33" s="120">
        <f t="shared" si="10"/>
        <v>6.2339444444444447E-3</v>
      </c>
      <c r="J33" s="130">
        <f t="shared" si="11"/>
        <v>0.62962838888888895</v>
      </c>
    </row>
    <row r="34" spans="2:10" ht="23.25" thickBot="1" x14ac:dyDescent="0.25">
      <c r="B34" s="116" t="s">
        <v>70</v>
      </c>
      <c r="C34" s="153" t="s">
        <v>67</v>
      </c>
      <c r="D34" s="141">
        <f>SUM('INSTR-HERR'!W6:W11)</f>
        <v>0.58333333333333337</v>
      </c>
      <c r="E34" s="131">
        <f t="shared" si="6"/>
        <v>5.8333333333333336E-3</v>
      </c>
      <c r="F34" s="131">
        <f t="shared" si="7"/>
        <v>0.58916666666666673</v>
      </c>
      <c r="G34" s="131">
        <f t="shared" si="8"/>
        <v>5.8916666666666674E-3</v>
      </c>
      <c r="H34" s="131">
        <f t="shared" si="9"/>
        <v>0.59505833333333336</v>
      </c>
      <c r="I34" s="131">
        <f t="shared" si="10"/>
        <v>5.9505833333333338E-3</v>
      </c>
      <c r="J34" s="132">
        <f t="shared" si="11"/>
        <v>0.60100891666666667</v>
      </c>
    </row>
    <row r="35" spans="2:10" x14ac:dyDescent="0.2">
      <c r="B35" s="119"/>
      <c r="C35" s="119"/>
      <c r="D35" s="119"/>
      <c r="E35" s="119"/>
      <c r="F35" s="119"/>
      <c r="G35" s="119"/>
      <c r="H35" s="119"/>
      <c r="I35" s="119"/>
      <c r="J35" s="119"/>
    </row>
    <row r="36" spans="2:10" ht="13.5" thickBot="1" x14ac:dyDescent="0.25">
      <c r="B36" s="119"/>
      <c r="C36" s="119"/>
      <c r="D36" s="119"/>
      <c r="E36" s="119"/>
      <c r="F36" s="119"/>
      <c r="G36" s="119"/>
      <c r="H36" s="119"/>
      <c r="I36" s="119"/>
      <c r="J36" s="119"/>
    </row>
    <row r="37" spans="2:10" ht="33.75" x14ac:dyDescent="0.2">
      <c r="B37" s="179" t="s">
        <v>36</v>
      </c>
      <c r="C37" s="184" t="s">
        <v>33</v>
      </c>
      <c r="D37" s="181" t="s">
        <v>73</v>
      </c>
      <c r="E37" s="149" t="s">
        <v>18</v>
      </c>
      <c r="F37" s="156" t="s">
        <v>21</v>
      </c>
      <c r="G37" s="149" t="s">
        <v>19</v>
      </c>
      <c r="H37" s="156" t="s">
        <v>22</v>
      </c>
      <c r="I37" s="149" t="s">
        <v>20</v>
      </c>
      <c r="J37" s="150" t="s">
        <v>74</v>
      </c>
    </row>
    <row r="38" spans="2:10" ht="13.5" thickBot="1" x14ac:dyDescent="0.25">
      <c r="B38" s="180"/>
      <c r="C38" s="185"/>
      <c r="D38" s="182"/>
      <c r="E38" s="109">
        <v>0.01</v>
      </c>
      <c r="F38" s="183"/>
      <c r="G38" s="109">
        <v>0.01</v>
      </c>
      <c r="H38" s="183"/>
      <c r="I38" s="109">
        <v>0.01</v>
      </c>
      <c r="J38" s="151"/>
    </row>
    <row r="39" spans="2:10" x14ac:dyDescent="0.2">
      <c r="B39" s="110" t="s">
        <v>59</v>
      </c>
      <c r="C39" s="100" t="s">
        <v>37</v>
      </c>
      <c r="D39" s="111">
        <f>+LOGISTICA!C8</f>
        <v>3</v>
      </c>
      <c r="E39" s="111">
        <f t="shared" ref="E39:E46" si="12">E$38*D39</f>
        <v>0.03</v>
      </c>
      <c r="F39" s="111">
        <f t="shared" ref="F39:F46" si="13">E39+D39</f>
        <v>3.03</v>
      </c>
      <c r="G39" s="111">
        <f t="shared" ref="G39:G46" si="14">G$38*F39</f>
        <v>3.0299999999999997E-2</v>
      </c>
      <c r="H39" s="111">
        <f t="shared" ref="H39:H46" si="15">G39+F39</f>
        <v>3.0602999999999998</v>
      </c>
      <c r="I39" s="111">
        <f t="shared" ref="I39:I46" si="16">I$38*H39</f>
        <v>3.0602999999999998E-2</v>
      </c>
      <c r="J39" s="112">
        <f t="shared" ref="J39:J46" si="17">I39+H39</f>
        <v>3.090903</v>
      </c>
    </row>
    <row r="40" spans="2:10" x14ac:dyDescent="0.2">
      <c r="B40" s="113" t="s">
        <v>60</v>
      </c>
      <c r="C40" s="99" t="s">
        <v>37</v>
      </c>
      <c r="D40" s="114">
        <f>+LOGISTICA!C12</f>
        <v>3</v>
      </c>
      <c r="E40" s="114">
        <f t="shared" si="12"/>
        <v>0.03</v>
      </c>
      <c r="F40" s="114">
        <f t="shared" si="13"/>
        <v>3.03</v>
      </c>
      <c r="G40" s="114">
        <f t="shared" si="14"/>
        <v>3.0299999999999997E-2</v>
      </c>
      <c r="H40" s="114">
        <f t="shared" si="15"/>
        <v>3.0602999999999998</v>
      </c>
      <c r="I40" s="114">
        <f t="shared" si="16"/>
        <v>3.0602999999999998E-2</v>
      </c>
      <c r="J40" s="115">
        <f t="shared" si="17"/>
        <v>3.090903</v>
      </c>
    </row>
    <row r="41" spans="2:10" x14ac:dyDescent="0.2">
      <c r="B41" s="113" t="s">
        <v>61</v>
      </c>
      <c r="C41" s="99" t="s">
        <v>37</v>
      </c>
      <c r="D41" s="114">
        <f>+LOGISTICA!C17</f>
        <v>3</v>
      </c>
      <c r="E41" s="114">
        <f t="shared" si="12"/>
        <v>0.03</v>
      </c>
      <c r="F41" s="114">
        <f t="shared" si="13"/>
        <v>3.03</v>
      </c>
      <c r="G41" s="114">
        <f t="shared" si="14"/>
        <v>3.0299999999999997E-2</v>
      </c>
      <c r="H41" s="114">
        <f t="shared" si="15"/>
        <v>3.0602999999999998</v>
      </c>
      <c r="I41" s="114">
        <f t="shared" si="16"/>
        <v>3.0602999999999998E-2</v>
      </c>
      <c r="J41" s="115">
        <f t="shared" si="17"/>
        <v>3.090903</v>
      </c>
    </row>
    <row r="42" spans="2:10" x14ac:dyDescent="0.2">
      <c r="B42" s="113" t="s">
        <v>62</v>
      </c>
      <c r="C42" s="99" t="s">
        <v>37</v>
      </c>
      <c r="D42" s="114">
        <f>+LOGISTICA!C22</f>
        <v>4</v>
      </c>
      <c r="E42" s="114">
        <f t="shared" si="12"/>
        <v>0.04</v>
      </c>
      <c r="F42" s="114">
        <f t="shared" si="13"/>
        <v>4.04</v>
      </c>
      <c r="G42" s="114">
        <f t="shared" si="14"/>
        <v>4.0399999999999998E-2</v>
      </c>
      <c r="H42" s="114">
        <f t="shared" si="15"/>
        <v>4.0804</v>
      </c>
      <c r="I42" s="114">
        <f t="shared" si="16"/>
        <v>4.0804E-2</v>
      </c>
      <c r="J42" s="115">
        <f t="shared" si="17"/>
        <v>4.1212039999999996</v>
      </c>
    </row>
    <row r="43" spans="2:10" x14ac:dyDescent="0.2">
      <c r="B43" s="113" t="s">
        <v>46</v>
      </c>
      <c r="C43" s="99" t="s">
        <v>37</v>
      </c>
      <c r="D43" s="114">
        <f>+LOGISTICA!C27</f>
        <v>3</v>
      </c>
      <c r="E43" s="114">
        <f t="shared" si="12"/>
        <v>0.03</v>
      </c>
      <c r="F43" s="114">
        <f t="shared" si="13"/>
        <v>3.03</v>
      </c>
      <c r="G43" s="114">
        <f t="shared" si="14"/>
        <v>3.0299999999999997E-2</v>
      </c>
      <c r="H43" s="114">
        <f t="shared" si="15"/>
        <v>3.0602999999999998</v>
      </c>
      <c r="I43" s="114">
        <f t="shared" si="16"/>
        <v>3.0602999999999998E-2</v>
      </c>
      <c r="J43" s="115">
        <f t="shared" si="17"/>
        <v>3.090903</v>
      </c>
    </row>
    <row r="44" spans="2:10" x14ac:dyDescent="0.2">
      <c r="B44" s="113" t="s">
        <v>69</v>
      </c>
      <c r="C44" s="99" t="s">
        <v>37</v>
      </c>
      <c r="D44" s="114">
        <f>+LOGISTICA!C37</f>
        <v>3</v>
      </c>
      <c r="E44" s="114">
        <f t="shared" si="12"/>
        <v>0.03</v>
      </c>
      <c r="F44" s="114">
        <f t="shared" si="13"/>
        <v>3.03</v>
      </c>
      <c r="G44" s="114">
        <f t="shared" si="14"/>
        <v>3.0299999999999997E-2</v>
      </c>
      <c r="H44" s="114">
        <f t="shared" si="15"/>
        <v>3.0602999999999998</v>
      </c>
      <c r="I44" s="114">
        <f t="shared" si="16"/>
        <v>3.0602999999999998E-2</v>
      </c>
      <c r="J44" s="115">
        <f t="shared" si="17"/>
        <v>3.090903</v>
      </c>
    </row>
    <row r="45" spans="2:10" x14ac:dyDescent="0.2">
      <c r="B45" s="113" t="s">
        <v>47</v>
      </c>
      <c r="C45" s="99" t="s">
        <v>37</v>
      </c>
      <c r="D45" s="114">
        <f>+LOGISTICA!C37</f>
        <v>3</v>
      </c>
      <c r="E45" s="114">
        <f t="shared" si="12"/>
        <v>0.03</v>
      </c>
      <c r="F45" s="114">
        <f t="shared" si="13"/>
        <v>3.03</v>
      </c>
      <c r="G45" s="114">
        <f t="shared" si="14"/>
        <v>3.0299999999999997E-2</v>
      </c>
      <c r="H45" s="114">
        <f t="shared" si="15"/>
        <v>3.0602999999999998</v>
      </c>
      <c r="I45" s="114">
        <f t="shared" si="16"/>
        <v>3.0602999999999998E-2</v>
      </c>
      <c r="J45" s="115">
        <f t="shared" si="17"/>
        <v>3.090903</v>
      </c>
    </row>
    <row r="46" spans="2:10" ht="13.5" thickBot="1" x14ac:dyDescent="0.25">
      <c r="B46" s="116" t="s">
        <v>70</v>
      </c>
      <c r="C46" s="101" t="s">
        <v>37</v>
      </c>
      <c r="D46" s="117">
        <f>+LOGISTICA!C42</f>
        <v>4</v>
      </c>
      <c r="E46" s="117">
        <f t="shared" si="12"/>
        <v>0.04</v>
      </c>
      <c r="F46" s="117">
        <f t="shared" si="13"/>
        <v>4.04</v>
      </c>
      <c r="G46" s="117">
        <f t="shared" si="14"/>
        <v>4.0399999999999998E-2</v>
      </c>
      <c r="H46" s="117">
        <f t="shared" si="15"/>
        <v>4.0804</v>
      </c>
      <c r="I46" s="117">
        <f t="shared" si="16"/>
        <v>4.0804E-2</v>
      </c>
      <c r="J46" s="118">
        <f t="shared" si="17"/>
        <v>4.1212039999999996</v>
      </c>
    </row>
    <row r="47" spans="2:10" x14ac:dyDescent="0.2">
      <c r="B47" s="119"/>
      <c r="C47" s="119"/>
      <c r="D47" s="119"/>
      <c r="E47" s="119"/>
      <c r="F47" s="119"/>
      <c r="G47" s="119"/>
      <c r="H47" s="119"/>
      <c r="I47" s="119"/>
      <c r="J47" s="119"/>
    </row>
    <row r="48" spans="2:10" ht="13.5" thickBot="1" x14ac:dyDescent="0.25">
      <c r="B48" s="119"/>
      <c r="C48" s="119"/>
      <c r="D48" s="119"/>
      <c r="E48" s="119"/>
      <c r="F48" s="119"/>
      <c r="G48" s="119"/>
      <c r="H48" s="119"/>
      <c r="I48" s="119"/>
      <c r="J48" s="119"/>
    </row>
    <row r="49" spans="1:10" ht="21" customHeight="1" x14ac:dyDescent="0.2">
      <c r="A49" s="177" t="s">
        <v>0</v>
      </c>
      <c r="F49" s="121"/>
      <c r="G49" s="122"/>
      <c r="H49" s="121"/>
      <c r="I49" s="122"/>
      <c r="J49" s="119"/>
    </row>
    <row r="50" spans="1:10" ht="13.5" thickBot="1" x14ac:dyDescent="0.25">
      <c r="A50" s="178"/>
      <c r="F50" s="121"/>
      <c r="G50" s="123"/>
      <c r="H50" s="121"/>
      <c r="I50" s="123"/>
      <c r="J50" s="119"/>
    </row>
    <row r="51" spans="1:10" x14ac:dyDescent="0.2">
      <c r="A51" s="135">
        <v>4</v>
      </c>
      <c r="F51" s="121"/>
      <c r="G51" s="123"/>
      <c r="H51" s="121"/>
      <c r="I51" s="123"/>
      <c r="J51" s="119"/>
    </row>
    <row r="52" spans="1:10" x14ac:dyDescent="0.2">
      <c r="A52" s="136">
        <v>7</v>
      </c>
      <c r="F52" s="121"/>
      <c r="G52" s="123"/>
      <c r="H52" s="121"/>
      <c r="I52" s="123"/>
      <c r="J52" s="119"/>
    </row>
    <row r="53" spans="1:10" x14ac:dyDescent="0.2">
      <c r="A53" s="136"/>
      <c r="F53" s="121"/>
      <c r="G53" s="123"/>
      <c r="H53" s="121"/>
      <c r="I53" s="123"/>
      <c r="J53" s="119"/>
    </row>
    <row r="54" spans="1:10" x14ac:dyDescent="0.2">
      <c r="A54" s="136">
        <v>13</v>
      </c>
      <c r="F54" s="121"/>
      <c r="G54" s="123"/>
      <c r="H54" s="121"/>
      <c r="I54" s="123"/>
      <c r="J54" s="119"/>
    </row>
    <row r="55" spans="1:10" x14ac:dyDescent="0.2">
      <c r="A55" s="136">
        <v>16</v>
      </c>
      <c r="F55" s="121"/>
      <c r="G55" s="123"/>
      <c r="H55" s="121"/>
      <c r="I55" s="123"/>
      <c r="J55" s="119"/>
    </row>
    <row r="56" spans="1:10" x14ac:dyDescent="0.2">
      <c r="A56" s="136"/>
      <c r="F56" s="121"/>
      <c r="G56" s="123"/>
      <c r="H56" s="121"/>
      <c r="I56" s="123"/>
      <c r="J56" s="119"/>
    </row>
    <row r="57" spans="1:10" x14ac:dyDescent="0.2">
      <c r="A57" s="136">
        <v>22</v>
      </c>
      <c r="F57" s="121"/>
      <c r="G57" s="123"/>
      <c r="H57" s="121"/>
      <c r="I57" s="123"/>
      <c r="J57" s="119"/>
    </row>
    <row r="58" spans="1:10" x14ac:dyDescent="0.2">
      <c r="A58" s="136">
        <v>25</v>
      </c>
      <c r="F58" s="121"/>
      <c r="G58" s="123"/>
      <c r="H58" s="121"/>
      <c r="I58" s="123"/>
      <c r="J58" s="119"/>
    </row>
    <row r="59" spans="1:10" x14ac:dyDescent="0.2">
      <c r="A59" s="136"/>
      <c r="F59" s="121"/>
      <c r="G59" s="123"/>
      <c r="H59" s="121"/>
      <c r="I59" s="123"/>
      <c r="J59" s="119"/>
    </row>
    <row r="60" spans="1:10" x14ac:dyDescent="0.2">
      <c r="A60" s="136">
        <v>31</v>
      </c>
      <c r="F60" s="121"/>
      <c r="G60" s="123"/>
      <c r="H60" s="121"/>
      <c r="I60" s="123"/>
      <c r="J60" s="119"/>
    </row>
    <row r="61" spans="1:10" x14ac:dyDescent="0.2">
      <c r="A61" s="136">
        <v>34</v>
      </c>
      <c r="F61" s="121"/>
      <c r="G61" s="123"/>
      <c r="H61" s="121"/>
      <c r="I61" s="123"/>
      <c r="J61" s="119"/>
    </row>
    <row r="62" spans="1:10" x14ac:dyDescent="0.2">
      <c r="A62" s="136"/>
      <c r="F62" s="121"/>
      <c r="G62" s="123"/>
      <c r="H62" s="121"/>
      <c r="I62" s="123"/>
      <c r="J62" s="119"/>
    </row>
    <row r="63" spans="1:10" x14ac:dyDescent="0.2">
      <c r="A63" s="136">
        <v>49</v>
      </c>
      <c r="F63" s="121"/>
      <c r="G63" s="123"/>
      <c r="H63" s="121"/>
      <c r="I63" s="123"/>
      <c r="J63" s="119"/>
    </row>
    <row r="64" spans="1:10" x14ac:dyDescent="0.2">
      <c r="A64" s="137"/>
      <c r="F64" s="121"/>
      <c r="G64" s="123"/>
      <c r="H64" s="121"/>
      <c r="I64" s="123"/>
      <c r="J64" s="119"/>
    </row>
    <row r="65" spans="1:10" ht="13.5" thickBot="1" x14ac:dyDescent="0.25">
      <c r="A65" s="138">
        <v>52</v>
      </c>
      <c r="F65" s="121"/>
      <c r="G65" s="123"/>
      <c r="H65" s="121"/>
      <c r="I65" s="123"/>
      <c r="J65" s="119"/>
    </row>
    <row r="66" spans="1:10" x14ac:dyDescent="0.2">
      <c r="B66" s="119"/>
      <c r="C66" s="119"/>
      <c r="D66" s="119"/>
      <c r="E66" s="119"/>
      <c r="F66" s="119"/>
      <c r="G66" s="119"/>
      <c r="H66" s="119"/>
      <c r="I66" s="119"/>
      <c r="J66" s="119"/>
    </row>
    <row r="67" spans="1:10" x14ac:dyDescent="0.2">
      <c r="B67" s="119"/>
      <c r="C67" s="119"/>
      <c r="D67" s="119"/>
      <c r="E67" s="119"/>
      <c r="F67" s="119"/>
      <c r="G67" s="119"/>
      <c r="H67" s="119"/>
      <c r="I67" s="119"/>
      <c r="J67" s="119"/>
    </row>
    <row r="68" spans="1:10" x14ac:dyDescent="0.2">
      <c r="B68" s="119"/>
      <c r="C68" s="119"/>
      <c r="D68" s="119"/>
      <c r="E68" s="119"/>
      <c r="F68" s="119"/>
      <c r="G68" s="119"/>
      <c r="H68" s="119"/>
      <c r="I68" s="119"/>
      <c r="J68" s="119"/>
    </row>
    <row r="69" spans="1:10" x14ac:dyDescent="0.2">
      <c r="B69" s="119"/>
      <c r="C69" s="119"/>
      <c r="D69" s="119"/>
      <c r="E69" s="119"/>
      <c r="F69" s="119"/>
      <c r="G69" s="119"/>
      <c r="H69" s="119"/>
      <c r="I69" s="119"/>
      <c r="J69" s="119"/>
    </row>
    <row r="70" spans="1:10" x14ac:dyDescent="0.2">
      <c r="B70" s="119"/>
      <c r="C70" s="119"/>
      <c r="D70" s="119"/>
      <c r="E70" s="119"/>
      <c r="F70" s="119"/>
      <c r="G70" s="119"/>
      <c r="H70" s="119"/>
      <c r="I70" s="119"/>
      <c r="J70" s="119"/>
    </row>
    <row r="71" spans="1:10" x14ac:dyDescent="0.2">
      <c r="B71" s="119"/>
      <c r="C71" s="119"/>
      <c r="D71" s="119"/>
      <c r="E71" s="119"/>
      <c r="F71" s="119"/>
      <c r="G71" s="119"/>
      <c r="H71" s="119"/>
      <c r="I71" s="119"/>
      <c r="J71" s="119"/>
    </row>
    <row r="72" spans="1:10" x14ac:dyDescent="0.2">
      <c r="B72" s="119"/>
      <c r="C72" s="119"/>
      <c r="D72" s="119"/>
      <c r="E72" s="119"/>
      <c r="F72" s="119"/>
      <c r="G72" s="119"/>
      <c r="H72" s="119"/>
      <c r="I72" s="119"/>
      <c r="J72" s="119"/>
    </row>
    <row r="73" spans="1:10" x14ac:dyDescent="0.2">
      <c r="B73" s="119"/>
      <c r="C73" s="119"/>
      <c r="D73" s="119"/>
      <c r="E73" s="119"/>
      <c r="F73" s="119"/>
      <c r="G73" s="119"/>
      <c r="H73" s="119"/>
      <c r="I73" s="119"/>
      <c r="J73" s="119"/>
    </row>
    <row r="74" spans="1:10" x14ac:dyDescent="0.2">
      <c r="B74" s="119"/>
      <c r="C74" s="119"/>
      <c r="D74" s="119"/>
      <c r="E74" s="119"/>
      <c r="F74" s="119"/>
      <c r="G74" s="119"/>
      <c r="H74" s="119"/>
      <c r="I74" s="119"/>
      <c r="J74" s="119"/>
    </row>
    <row r="75" spans="1:10" x14ac:dyDescent="0.2">
      <c r="B75" s="119"/>
      <c r="C75" s="119"/>
      <c r="D75" s="119"/>
      <c r="E75" s="119"/>
      <c r="F75" s="119"/>
      <c r="G75" s="119"/>
      <c r="H75" s="119"/>
      <c r="I75" s="119"/>
      <c r="J75" s="119"/>
    </row>
    <row r="76" spans="1:10" x14ac:dyDescent="0.2">
      <c r="B76" s="119"/>
      <c r="C76" s="119"/>
      <c r="D76" s="119"/>
      <c r="E76" s="119"/>
      <c r="F76" s="119"/>
      <c r="G76" s="119"/>
      <c r="H76" s="119"/>
      <c r="I76" s="119"/>
      <c r="J76" s="119"/>
    </row>
    <row r="77" spans="1:10" x14ac:dyDescent="0.2">
      <c r="B77" s="119"/>
      <c r="C77" s="119"/>
      <c r="D77" s="119"/>
      <c r="E77" s="119"/>
      <c r="F77" s="119"/>
      <c r="G77" s="119"/>
      <c r="H77" s="119"/>
      <c r="I77" s="119"/>
      <c r="J77" s="119"/>
    </row>
    <row r="78" spans="1:10" x14ac:dyDescent="0.2">
      <c r="B78" s="119"/>
      <c r="C78" s="119"/>
      <c r="D78" s="119"/>
      <c r="E78" s="119"/>
      <c r="F78" s="119"/>
      <c r="G78" s="119"/>
      <c r="H78" s="119"/>
      <c r="I78" s="119"/>
      <c r="J78" s="119"/>
    </row>
    <row r="79" spans="1:10" x14ac:dyDescent="0.2">
      <c r="B79" s="119"/>
      <c r="C79" s="119"/>
      <c r="D79" s="119"/>
      <c r="E79" s="119"/>
      <c r="F79" s="119"/>
      <c r="G79" s="119"/>
      <c r="H79" s="119"/>
      <c r="I79" s="119"/>
      <c r="J79" s="119"/>
    </row>
    <row r="80" spans="1:10" x14ac:dyDescent="0.2">
      <c r="B80" s="119"/>
      <c r="C80" s="119"/>
      <c r="D80" s="119"/>
      <c r="E80" s="119"/>
      <c r="F80" s="119"/>
      <c r="G80" s="119"/>
      <c r="H80" s="119"/>
      <c r="I80" s="119"/>
      <c r="J80" s="119"/>
    </row>
    <row r="81" spans="2:10" x14ac:dyDescent="0.2">
      <c r="B81" s="119"/>
      <c r="C81" s="119"/>
      <c r="D81" s="119"/>
      <c r="E81" s="119"/>
      <c r="F81" s="119"/>
      <c r="G81" s="119"/>
      <c r="H81" s="119"/>
      <c r="I81" s="119"/>
      <c r="J81" s="119"/>
    </row>
    <row r="82" spans="2:10" x14ac:dyDescent="0.2">
      <c r="B82" s="119"/>
      <c r="C82" s="119"/>
      <c r="D82" s="119"/>
      <c r="E82" s="119"/>
      <c r="F82" s="119"/>
      <c r="G82" s="119"/>
      <c r="H82" s="119"/>
      <c r="I82" s="119"/>
      <c r="J82" s="119"/>
    </row>
    <row r="83" spans="2:10" x14ac:dyDescent="0.2">
      <c r="B83" s="119"/>
      <c r="C83" s="119"/>
      <c r="D83" s="119"/>
      <c r="E83" s="119"/>
      <c r="F83" s="119"/>
      <c r="G83" s="119"/>
      <c r="H83" s="119"/>
      <c r="I83" s="119"/>
      <c r="J83" s="119"/>
    </row>
    <row r="84" spans="2:10" x14ac:dyDescent="0.2">
      <c r="B84" s="119"/>
      <c r="C84" s="119"/>
      <c r="D84" s="119"/>
      <c r="E84" s="119"/>
      <c r="F84" s="119"/>
      <c r="G84" s="119"/>
      <c r="H84" s="119"/>
      <c r="I84" s="119"/>
      <c r="J84" s="119"/>
    </row>
    <row r="85" spans="2:10" x14ac:dyDescent="0.2">
      <c r="B85" s="119"/>
      <c r="C85" s="119"/>
      <c r="D85" s="119"/>
      <c r="E85" s="119"/>
      <c r="F85" s="119"/>
      <c r="G85" s="119"/>
      <c r="H85" s="119"/>
      <c r="I85" s="119"/>
      <c r="J85" s="119"/>
    </row>
    <row r="86" spans="2:10" x14ac:dyDescent="0.2">
      <c r="B86" s="119"/>
      <c r="C86" s="119"/>
      <c r="D86" s="119"/>
      <c r="E86" s="119"/>
      <c r="F86" s="119"/>
      <c r="G86" s="119"/>
      <c r="H86" s="119"/>
      <c r="I86" s="119"/>
      <c r="J86" s="119"/>
    </row>
    <row r="87" spans="2:10" x14ac:dyDescent="0.2">
      <c r="B87" s="119"/>
      <c r="C87" s="119"/>
      <c r="D87" s="119"/>
      <c r="E87" s="119"/>
      <c r="F87" s="119"/>
      <c r="G87" s="119"/>
      <c r="H87" s="119"/>
      <c r="I87" s="119"/>
      <c r="J87" s="119"/>
    </row>
    <row r="88" spans="2:10" x14ac:dyDescent="0.2">
      <c r="B88" s="119"/>
      <c r="C88" s="119"/>
      <c r="D88" s="119"/>
      <c r="E88" s="119"/>
      <c r="F88" s="119"/>
      <c r="G88" s="119"/>
      <c r="H88" s="119"/>
      <c r="I88" s="119"/>
      <c r="J88" s="119"/>
    </row>
    <row r="89" spans="2:10" x14ac:dyDescent="0.2">
      <c r="B89" s="119"/>
      <c r="C89" s="119"/>
      <c r="D89" s="119"/>
      <c r="E89" s="119"/>
      <c r="F89" s="119"/>
      <c r="G89" s="119"/>
      <c r="H89" s="119"/>
      <c r="I89" s="119"/>
      <c r="J89" s="119"/>
    </row>
    <row r="90" spans="2:10" x14ac:dyDescent="0.2">
      <c r="B90" s="119"/>
      <c r="C90" s="119"/>
      <c r="D90" s="119"/>
      <c r="E90" s="119"/>
      <c r="F90" s="119"/>
      <c r="G90" s="119"/>
      <c r="H90" s="119"/>
      <c r="I90" s="119"/>
      <c r="J90" s="119"/>
    </row>
    <row r="91" spans="2:10" x14ac:dyDescent="0.2">
      <c r="B91" s="119"/>
      <c r="C91" s="119"/>
      <c r="D91" s="119"/>
      <c r="E91" s="119"/>
      <c r="F91" s="119"/>
      <c r="G91" s="119"/>
      <c r="H91" s="119"/>
      <c r="I91" s="119"/>
      <c r="J91" s="119"/>
    </row>
    <row r="92" spans="2:10" x14ac:dyDescent="0.2">
      <c r="B92" s="119"/>
      <c r="C92" s="119"/>
      <c r="D92" s="119"/>
      <c r="E92" s="119"/>
      <c r="F92" s="119"/>
      <c r="G92" s="119"/>
      <c r="H92" s="119"/>
      <c r="I92" s="119"/>
      <c r="J92" s="119"/>
    </row>
    <row r="93" spans="2:10" x14ac:dyDescent="0.2">
      <c r="B93" s="119"/>
      <c r="C93" s="119"/>
      <c r="D93" s="119"/>
      <c r="E93" s="119"/>
      <c r="F93" s="119"/>
      <c r="G93" s="119"/>
      <c r="H93" s="119"/>
      <c r="I93" s="119"/>
      <c r="J93" s="119"/>
    </row>
    <row r="94" spans="2:10" x14ac:dyDescent="0.2">
      <c r="B94" s="119"/>
      <c r="C94" s="119"/>
      <c r="D94" s="119"/>
      <c r="E94" s="119"/>
      <c r="F94" s="119"/>
      <c r="G94" s="119"/>
      <c r="H94" s="119"/>
      <c r="I94" s="119"/>
      <c r="J94" s="119"/>
    </row>
    <row r="95" spans="2:10" x14ac:dyDescent="0.2">
      <c r="B95" s="119"/>
      <c r="C95" s="119"/>
      <c r="D95" s="119"/>
      <c r="E95" s="119"/>
      <c r="F95" s="119"/>
      <c r="G95" s="119"/>
      <c r="H95" s="119"/>
      <c r="I95" s="119"/>
      <c r="J95" s="119"/>
    </row>
    <row r="96" spans="2:10" x14ac:dyDescent="0.2">
      <c r="B96" s="119"/>
      <c r="C96" s="119"/>
      <c r="D96" s="119"/>
      <c r="E96" s="119"/>
      <c r="F96" s="119"/>
      <c r="G96" s="119"/>
      <c r="H96" s="119"/>
      <c r="I96" s="119"/>
      <c r="J96" s="119"/>
    </row>
    <row r="97" spans="2:10" x14ac:dyDescent="0.2">
      <c r="B97" s="119"/>
      <c r="C97" s="119"/>
      <c r="D97" s="119"/>
      <c r="E97" s="119"/>
      <c r="F97" s="119"/>
      <c r="G97" s="119"/>
      <c r="H97" s="119"/>
      <c r="I97" s="119"/>
      <c r="J97" s="119"/>
    </row>
    <row r="98" spans="2:10" x14ac:dyDescent="0.2">
      <c r="B98" s="119"/>
      <c r="C98" s="119"/>
      <c r="D98" s="119"/>
      <c r="E98" s="119"/>
      <c r="F98" s="119"/>
      <c r="G98" s="119"/>
      <c r="H98" s="119"/>
      <c r="I98" s="119"/>
      <c r="J98" s="119"/>
    </row>
    <row r="99" spans="2:10" x14ac:dyDescent="0.2">
      <c r="B99" s="119"/>
      <c r="C99" s="119"/>
      <c r="D99" s="119"/>
      <c r="E99" s="119"/>
      <c r="F99" s="119"/>
      <c r="G99" s="119"/>
      <c r="H99" s="119"/>
      <c r="I99" s="119"/>
      <c r="J99" s="119"/>
    </row>
    <row r="100" spans="2:10" x14ac:dyDescent="0.2">
      <c r="B100" s="119"/>
      <c r="C100" s="119"/>
      <c r="D100" s="119"/>
      <c r="E100" s="119"/>
      <c r="F100" s="119"/>
      <c r="G100" s="119"/>
      <c r="H100" s="119"/>
      <c r="I100" s="119"/>
      <c r="J100" s="119"/>
    </row>
    <row r="101" spans="2:10" x14ac:dyDescent="0.2">
      <c r="B101" s="119"/>
      <c r="C101" s="119"/>
      <c r="D101" s="119"/>
      <c r="E101" s="119"/>
      <c r="F101" s="119"/>
      <c r="G101" s="119"/>
      <c r="H101" s="119"/>
      <c r="I101" s="119"/>
      <c r="J101" s="119"/>
    </row>
    <row r="102" spans="2:10" x14ac:dyDescent="0.2">
      <c r="B102" s="119"/>
      <c r="C102" s="119"/>
      <c r="D102" s="119"/>
      <c r="E102" s="119"/>
      <c r="F102" s="119"/>
      <c r="G102" s="119"/>
      <c r="H102" s="119"/>
      <c r="I102" s="119"/>
      <c r="J102" s="119"/>
    </row>
    <row r="103" spans="2:10" x14ac:dyDescent="0.2">
      <c r="B103" s="119"/>
      <c r="C103" s="119"/>
      <c r="D103" s="119"/>
      <c r="E103" s="119"/>
      <c r="F103" s="119"/>
      <c r="G103" s="119"/>
      <c r="H103" s="119"/>
      <c r="I103" s="119"/>
      <c r="J103" s="119"/>
    </row>
    <row r="104" spans="2:10" x14ac:dyDescent="0.2">
      <c r="B104" s="119"/>
      <c r="C104" s="119"/>
      <c r="D104" s="119"/>
      <c r="E104" s="119"/>
      <c r="F104" s="119"/>
      <c r="G104" s="119"/>
      <c r="H104" s="119"/>
      <c r="I104" s="119"/>
      <c r="J104" s="119"/>
    </row>
    <row r="105" spans="2:10" x14ac:dyDescent="0.2">
      <c r="B105" s="119"/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">
      <c r="B106" s="119"/>
      <c r="C106" s="119"/>
      <c r="D106" s="119"/>
      <c r="E106" s="119"/>
      <c r="F106" s="119"/>
      <c r="G106" s="119"/>
      <c r="H106" s="119"/>
      <c r="I106" s="119"/>
      <c r="J106" s="119"/>
    </row>
    <row r="107" spans="2:10" x14ac:dyDescent="0.2">
      <c r="B107" s="119"/>
      <c r="C107" s="119"/>
      <c r="D107" s="119"/>
      <c r="E107" s="119"/>
      <c r="F107" s="119"/>
      <c r="G107" s="119"/>
      <c r="H107" s="119"/>
      <c r="I107" s="119"/>
      <c r="J107" s="119"/>
    </row>
    <row r="108" spans="2:10" x14ac:dyDescent="0.2">
      <c r="B108" s="119"/>
      <c r="C108" s="119"/>
      <c r="D108" s="119"/>
      <c r="E108" s="119"/>
      <c r="F108" s="119"/>
      <c r="G108" s="119"/>
      <c r="H108" s="119"/>
      <c r="I108" s="119"/>
      <c r="J108" s="119"/>
    </row>
    <row r="109" spans="2:10" x14ac:dyDescent="0.2">
      <c r="B109" s="119"/>
      <c r="C109" s="119"/>
      <c r="D109" s="119"/>
      <c r="E109" s="119"/>
      <c r="F109" s="119"/>
      <c r="G109" s="119"/>
      <c r="H109" s="119"/>
      <c r="I109" s="119"/>
      <c r="J109" s="119"/>
    </row>
    <row r="110" spans="2:10" x14ac:dyDescent="0.2">
      <c r="B110" s="119"/>
      <c r="C110" s="119"/>
      <c r="D110" s="119"/>
      <c r="E110" s="119"/>
      <c r="F110" s="119"/>
      <c r="G110" s="119"/>
      <c r="H110" s="119"/>
      <c r="I110" s="119"/>
      <c r="J110" s="119"/>
    </row>
    <row r="111" spans="2:10" x14ac:dyDescent="0.2">
      <c r="B111" s="119"/>
      <c r="C111" s="119"/>
      <c r="D111" s="119"/>
      <c r="E111" s="119"/>
      <c r="F111" s="119"/>
      <c r="G111" s="119"/>
      <c r="H111" s="119"/>
      <c r="I111" s="119"/>
      <c r="J111" s="119"/>
    </row>
    <row r="112" spans="2:10" x14ac:dyDescent="0.2">
      <c r="B112" s="119"/>
      <c r="C112" s="119"/>
      <c r="D112" s="119"/>
      <c r="E112" s="119"/>
      <c r="F112" s="119"/>
      <c r="G112" s="119"/>
      <c r="H112" s="119"/>
      <c r="I112" s="119"/>
      <c r="J112" s="119"/>
    </row>
    <row r="113" spans="2:10" x14ac:dyDescent="0.2">
      <c r="B113" s="119"/>
      <c r="C113" s="119"/>
      <c r="D113" s="119"/>
      <c r="E113" s="119"/>
      <c r="F113" s="119"/>
      <c r="G113" s="119"/>
      <c r="H113" s="119"/>
      <c r="I113" s="119"/>
      <c r="J113" s="119"/>
    </row>
    <row r="114" spans="2:10" x14ac:dyDescent="0.2">
      <c r="B114" s="119"/>
      <c r="C114" s="119"/>
      <c r="D114" s="119"/>
      <c r="E114" s="119"/>
      <c r="F114" s="119"/>
      <c r="G114" s="119"/>
      <c r="H114" s="119"/>
      <c r="I114" s="119"/>
      <c r="J114" s="119"/>
    </row>
    <row r="115" spans="2:10" x14ac:dyDescent="0.2">
      <c r="B115" s="119"/>
      <c r="C115" s="119"/>
      <c r="D115" s="119"/>
      <c r="E115" s="119"/>
      <c r="F115" s="119"/>
      <c r="G115" s="119"/>
      <c r="H115" s="119"/>
      <c r="I115" s="119"/>
      <c r="J115" s="119"/>
    </row>
    <row r="116" spans="2:10" x14ac:dyDescent="0.2">
      <c r="B116" s="119"/>
      <c r="C116" s="119"/>
      <c r="D116" s="119"/>
      <c r="E116" s="119"/>
      <c r="F116" s="119"/>
      <c r="G116" s="119"/>
      <c r="H116" s="119"/>
      <c r="I116" s="119"/>
      <c r="J116" s="119"/>
    </row>
  </sheetData>
  <mergeCells count="16">
    <mergeCell ref="F3:F4"/>
    <mergeCell ref="C37:C38"/>
    <mergeCell ref="D37:D38"/>
    <mergeCell ref="F37:F38"/>
    <mergeCell ref="H37:H38"/>
    <mergeCell ref="H3:H4"/>
    <mergeCell ref="C3:C4"/>
    <mergeCell ref="C20:C21"/>
    <mergeCell ref="D20:D21"/>
    <mergeCell ref="F20:F21"/>
    <mergeCell ref="H20:H21"/>
    <mergeCell ref="A49:A50"/>
    <mergeCell ref="B3:B4"/>
    <mergeCell ref="B20:B21"/>
    <mergeCell ref="B37:B38"/>
    <mergeCell ref="D3:D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24:I24 F22:I23 F40:H40 G5:I6 F39:J39 F26:I34 G11:H11 G15:I16 G12:I13 G8:I9 I11 G10:I10 G7:I7 G17:I17 G14:I14 F41:H4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43"/>
  <sheetViews>
    <sheetView tabSelected="1" zoomScaleNormal="100" workbookViewId="0">
      <selection activeCell="A7" sqref="A7"/>
    </sheetView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88" t="s">
        <v>36</v>
      </c>
      <c r="B3" s="188" t="s">
        <v>33</v>
      </c>
      <c r="C3" s="188" t="s">
        <v>44</v>
      </c>
      <c r="D3" s="190" t="s">
        <v>75</v>
      </c>
    </row>
    <row r="4" spans="1:4" ht="13.5" thickBot="1" x14ac:dyDescent="0.25">
      <c r="A4" s="189"/>
      <c r="B4" s="189"/>
      <c r="C4" s="189"/>
      <c r="D4" s="191"/>
    </row>
    <row r="5" spans="1:4" x14ac:dyDescent="0.2">
      <c r="A5" s="104" t="s">
        <v>59</v>
      </c>
      <c r="B5" s="105" t="s">
        <v>23</v>
      </c>
      <c r="C5" s="105" t="s">
        <v>45</v>
      </c>
      <c r="D5" s="124">
        <f>+'ADM Y UTILIDADES'!J5+'ADM Y UTILIDADES'!J22+'ADM Y UTILIDADES'!J39</f>
        <v>4.7325159266666663</v>
      </c>
    </row>
    <row r="6" spans="1:4" x14ac:dyDescent="0.2">
      <c r="A6" s="102" t="s">
        <v>59</v>
      </c>
      <c r="B6" s="103" t="s">
        <v>24</v>
      </c>
      <c r="C6" s="103" t="s">
        <v>45</v>
      </c>
      <c r="D6" s="125">
        <f>+'ADM Y UTILIDADES'!J6+'ADM Y UTILIDADES'!J23+'ADM Y UTILIDADES'!J39</f>
        <v>4.7611353988888885</v>
      </c>
    </row>
    <row r="7" spans="1:4" x14ac:dyDescent="0.2">
      <c r="A7" s="102" t="s">
        <v>60</v>
      </c>
      <c r="B7" s="103" t="s">
        <v>23</v>
      </c>
      <c r="C7" s="103" t="s">
        <v>45</v>
      </c>
      <c r="D7" s="125">
        <f>+'ADM Y UTILIDADES'!J7+'ADM Y UTILIDADES'!J24+'ADM Y UTILIDADES'!J40</f>
        <v>4.7325159266666663</v>
      </c>
    </row>
    <row r="8" spans="1:4" x14ac:dyDescent="0.2">
      <c r="A8" s="102" t="s">
        <v>60</v>
      </c>
      <c r="B8" s="103" t="s">
        <v>24</v>
      </c>
      <c r="C8" s="103" t="s">
        <v>45</v>
      </c>
      <c r="D8" s="125">
        <f>+'ADM Y UTILIDADES'!J8+'ADM Y UTILIDADES'!J25+'ADM Y UTILIDADES'!J40</f>
        <v>4.7611353988888885</v>
      </c>
    </row>
    <row r="9" spans="1:4" x14ac:dyDescent="0.2">
      <c r="A9" s="102" t="s">
        <v>61</v>
      </c>
      <c r="B9" s="103" t="s">
        <v>23</v>
      </c>
      <c r="C9" s="103" t="s">
        <v>45</v>
      </c>
      <c r="D9" s="125">
        <f>'ADM Y UTILIDADES'!J9+'ADM Y UTILIDADES'!J26+'ADM Y UTILIDADES'!J41</f>
        <v>4.7325159266666663</v>
      </c>
    </row>
    <row r="10" spans="1:4" x14ac:dyDescent="0.2">
      <c r="A10" s="102" t="s">
        <v>61</v>
      </c>
      <c r="B10" s="103" t="s">
        <v>24</v>
      </c>
      <c r="C10" s="103" t="s">
        <v>45</v>
      </c>
      <c r="D10" s="125">
        <f>'ADM Y UTILIDADES'!J10+'ADM Y UTILIDADES'!J27+'ADM Y UTILIDADES'!J41</f>
        <v>4.7611353988888885</v>
      </c>
    </row>
    <row r="11" spans="1:4" x14ac:dyDescent="0.2">
      <c r="A11" s="102" t="s">
        <v>62</v>
      </c>
      <c r="B11" s="103" t="s">
        <v>23</v>
      </c>
      <c r="C11" s="103" t="s">
        <v>45</v>
      </c>
      <c r="D11" s="125">
        <f>'ADM Y UTILIDADES'!J11+'ADM Y UTILIDADES'!J28+'ADM Y UTILIDADES'!J42</f>
        <v>5.762816926666666</v>
      </c>
    </row>
    <row r="12" spans="1:4" x14ac:dyDescent="0.2">
      <c r="A12" s="102" t="s">
        <v>46</v>
      </c>
      <c r="B12" s="103" t="s">
        <v>23</v>
      </c>
      <c r="C12" s="103" t="s">
        <v>45</v>
      </c>
      <c r="D12" s="125">
        <f>+'ADM Y UTILIDADES'!J12+'ADM Y UTILIDADES'!J29+'ADM Y UTILIDADES'!J43</f>
        <v>4.7325159266666663</v>
      </c>
    </row>
    <row r="13" spans="1:4" x14ac:dyDescent="0.2">
      <c r="A13" s="102" t="s">
        <v>46</v>
      </c>
      <c r="B13" s="103" t="s">
        <v>24</v>
      </c>
      <c r="C13" s="103" t="s">
        <v>45</v>
      </c>
      <c r="D13" s="125">
        <f>+'ADM Y UTILIDADES'!J13+'ADM Y UTILIDADES'!J30+'ADM Y UTILIDADES'!J43</f>
        <v>4.7611353988888885</v>
      </c>
    </row>
    <row r="14" spans="1:4" x14ac:dyDescent="0.2">
      <c r="A14" s="102" t="s">
        <v>69</v>
      </c>
      <c r="B14" s="103" t="s">
        <v>23</v>
      </c>
      <c r="C14" s="103" t="s">
        <v>45</v>
      </c>
      <c r="D14" s="125">
        <f>+'ADM Y UTILIDADES'!J14+'ADM Y UTILIDADES'!J31+'ADM Y UTILIDADES'!J44</f>
        <v>4.7325159266666663</v>
      </c>
    </row>
    <row r="15" spans="1:4" x14ac:dyDescent="0.2">
      <c r="A15" s="102" t="s">
        <v>47</v>
      </c>
      <c r="B15" s="103" t="s">
        <v>23</v>
      </c>
      <c r="C15" s="103" t="s">
        <v>45</v>
      </c>
      <c r="D15" s="125">
        <f>+'ADM Y UTILIDADES'!J15+'ADM Y UTILIDADES'!J32+'ADM Y UTILIDADES'!J45</f>
        <v>4.7325159266666663</v>
      </c>
    </row>
    <row r="16" spans="1:4" x14ac:dyDescent="0.2">
      <c r="A16" s="102" t="s">
        <v>47</v>
      </c>
      <c r="B16" s="103" t="s">
        <v>24</v>
      </c>
      <c r="C16" s="103" t="s">
        <v>45</v>
      </c>
      <c r="D16" s="125">
        <f>+'ADM Y UTILIDADES'!J16+'ADM Y UTILIDADES'!J33+'ADM Y UTILIDADES'!J45</f>
        <v>4.7611353988888885</v>
      </c>
    </row>
    <row r="17" spans="1:4" ht="23.25" thickBot="1" x14ac:dyDescent="0.25">
      <c r="A17" s="65" t="s">
        <v>70</v>
      </c>
      <c r="B17" s="66" t="s">
        <v>23</v>
      </c>
      <c r="C17" s="66" t="s">
        <v>45</v>
      </c>
      <c r="D17" s="126">
        <f>+'ADM Y UTILIDADES'!J17+'ADM Y UTILIDADES'!J34+'ADM Y UTILIDADES'!J46</f>
        <v>5.762816926666666</v>
      </c>
    </row>
    <row r="18" spans="1:4" x14ac:dyDescent="0.2">
      <c r="A18" s="104" t="s">
        <v>59</v>
      </c>
      <c r="B18" s="105" t="s">
        <v>23</v>
      </c>
      <c r="C18" s="105" t="s">
        <v>76</v>
      </c>
      <c r="D18" s="124">
        <f>D5/30*7</f>
        <v>1.1042537162222221</v>
      </c>
    </row>
    <row r="19" spans="1:4" x14ac:dyDescent="0.2">
      <c r="A19" s="102" t="s">
        <v>59</v>
      </c>
      <c r="B19" s="103" t="s">
        <v>24</v>
      </c>
      <c r="C19" s="103" t="s">
        <v>76</v>
      </c>
      <c r="D19" s="125">
        <f t="shared" ref="D19:D30" si="0">D6/30*7</f>
        <v>1.110931593074074</v>
      </c>
    </row>
    <row r="20" spans="1:4" x14ac:dyDescent="0.2">
      <c r="A20" s="102" t="s">
        <v>60</v>
      </c>
      <c r="B20" s="103" t="s">
        <v>23</v>
      </c>
      <c r="C20" s="103" t="s">
        <v>76</v>
      </c>
      <c r="D20" s="125">
        <f t="shared" si="0"/>
        <v>1.1042537162222221</v>
      </c>
    </row>
    <row r="21" spans="1:4" x14ac:dyDescent="0.2">
      <c r="A21" s="102" t="s">
        <v>60</v>
      </c>
      <c r="B21" s="103" t="s">
        <v>24</v>
      </c>
      <c r="C21" s="103" t="s">
        <v>76</v>
      </c>
      <c r="D21" s="125">
        <f t="shared" si="0"/>
        <v>1.110931593074074</v>
      </c>
    </row>
    <row r="22" spans="1:4" x14ac:dyDescent="0.2">
      <c r="A22" s="102" t="s">
        <v>61</v>
      </c>
      <c r="B22" s="103" t="s">
        <v>23</v>
      </c>
      <c r="C22" s="103" t="s">
        <v>76</v>
      </c>
      <c r="D22" s="125">
        <f t="shared" si="0"/>
        <v>1.1042537162222221</v>
      </c>
    </row>
    <row r="23" spans="1:4" x14ac:dyDescent="0.2">
      <c r="A23" s="102" t="s">
        <v>61</v>
      </c>
      <c r="B23" s="103" t="s">
        <v>24</v>
      </c>
      <c r="C23" s="103" t="s">
        <v>76</v>
      </c>
      <c r="D23" s="125">
        <f t="shared" si="0"/>
        <v>1.110931593074074</v>
      </c>
    </row>
    <row r="24" spans="1:4" x14ac:dyDescent="0.2">
      <c r="A24" s="102" t="s">
        <v>62</v>
      </c>
      <c r="B24" s="103" t="s">
        <v>23</v>
      </c>
      <c r="C24" s="103" t="s">
        <v>76</v>
      </c>
      <c r="D24" s="125">
        <f t="shared" si="0"/>
        <v>1.3446572828888887</v>
      </c>
    </row>
    <row r="25" spans="1:4" x14ac:dyDescent="0.2">
      <c r="A25" s="102" t="s">
        <v>46</v>
      </c>
      <c r="B25" s="103" t="s">
        <v>23</v>
      </c>
      <c r="C25" s="103" t="s">
        <v>76</v>
      </c>
      <c r="D25" s="125">
        <f t="shared" si="0"/>
        <v>1.1042537162222221</v>
      </c>
    </row>
    <row r="26" spans="1:4" x14ac:dyDescent="0.2">
      <c r="A26" s="102" t="s">
        <v>46</v>
      </c>
      <c r="B26" s="103" t="s">
        <v>24</v>
      </c>
      <c r="C26" s="103" t="s">
        <v>76</v>
      </c>
      <c r="D26" s="125">
        <f t="shared" si="0"/>
        <v>1.110931593074074</v>
      </c>
    </row>
    <row r="27" spans="1:4" x14ac:dyDescent="0.2">
      <c r="A27" s="102" t="s">
        <v>69</v>
      </c>
      <c r="B27" s="103" t="s">
        <v>23</v>
      </c>
      <c r="C27" s="103" t="s">
        <v>76</v>
      </c>
      <c r="D27" s="125">
        <f t="shared" si="0"/>
        <v>1.1042537162222221</v>
      </c>
    </row>
    <row r="28" spans="1:4" x14ac:dyDescent="0.2">
      <c r="A28" s="102" t="s">
        <v>47</v>
      </c>
      <c r="B28" s="103" t="s">
        <v>23</v>
      </c>
      <c r="C28" s="103" t="s">
        <v>76</v>
      </c>
      <c r="D28" s="125">
        <f t="shared" si="0"/>
        <v>1.1042537162222221</v>
      </c>
    </row>
    <row r="29" spans="1:4" x14ac:dyDescent="0.2">
      <c r="A29" s="102" t="s">
        <v>47</v>
      </c>
      <c r="B29" s="103" t="s">
        <v>24</v>
      </c>
      <c r="C29" s="103" t="s">
        <v>76</v>
      </c>
      <c r="D29" s="125">
        <f t="shared" si="0"/>
        <v>1.110931593074074</v>
      </c>
    </row>
    <row r="30" spans="1:4" ht="23.25" thickBot="1" x14ac:dyDescent="0.25">
      <c r="A30" s="65" t="s">
        <v>70</v>
      </c>
      <c r="B30" s="66" t="s">
        <v>23</v>
      </c>
      <c r="C30" s="66" t="s">
        <v>76</v>
      </c>
      <c r="D30" s="126">
        <f t="shared" si="0"/>
        <v>1.3446572828888887</v>
      </c>
    </row>
    <row r="31" spans="1:4" x14ac:dyDescent="0.2">
      <c r="A31" s="104" t="s">
        <v>59</v>
      </c>
      <c r="B31" s="105" t="s">
        <v>23</v>
      </c>
      <c r="C31" s="105" t="s">
        <v>77</v>
      </c>
      <c r="D31" s="124">
        <f>D5/30</f>
        <v>0.15775053088888888</v>
      </c>
    </row>
    <row r="32" spans="1:4" x14ac:dyDescent="0.2">
      <c r="A32" s="102" t="s">
        <v>59</v>
      </c>
      <c r="B32" s="103" t="s">
        <v>24</v>
      </c>
      <c r="C32" s="103" t="s">
        <v>77</v>
      </c>
      <c r="D32" s="125">
        <f t="shared" ref="D32:D43" si="1">D6/30</f>
        <v>0.15870451329629628</v>
      </c>
    </row>
    <row r="33" spans="1:4" x14ac:dyDescent="0.2">
      <c r="A33" s="102" t="s">
        <v>60</v>
      </c>
      <c r="B33" s="103" t="s">
        <v>23</v>
      </c>
      <c r="C33" s="103" t="s">
        <v>77</v>
      </c>
      <c r="D33" s="125">
        <f t="shared" si="1"/>
        <v>0.15775053088888888</v>
      </c>
    </row>
    <row r="34" spans="1:4" x14ac:dyDescent="0.2">
      <c r="A34" s="102" t="s">
        <v>60</v>
      </c>
      <c r="B34" s="103" t="s">
        <v>24</v>
      </c>
      <c r="C34" s="103" t="s">
        <v>77</v>
      </c>
      <c r="D34" s="125">
        <f t="shared" si="1"/>
        <v>0.15870451329629628</v>
      </c>
    </row>
    <row r="35" spans="1:4" x14ac:dyDescent="0.2">
      <c r="A35" s="102" t="s">
        <v>61</v>
      </c>
      <c r="B35" s="103" t="s">
        <v>23</v>
      </c>
      <c r="C35" s="103" t="s">
        <v>77</v>
      </c>
      <c r="D35" s="125">
        <f t="shared" si="1"/>
        <v>0.15775053088888888</v>
      </c>
    </row>
    <row r="36" spans="1:4" x14ac:dyDescent="0.2">
      <c r="A36" s="102" t="s">
        <v>61</v>
      </c>
      <c r="B36" s="103" t="s">
        <v>24</v>
      </c>
      <c r="C36" s="103" t="s">
        <v>77</v>
      </c>
      <c r="D36" s="125">
        <f t="shared" si="1"/>
        <v>0.15870451329629628</v>
      </c>
    </row>
    <row r="37" spans="1:4" x14ac:dyDescent="0.2">
      <c r="A37" s="102" t="s">
        <v>62</v>
      </c>
      <c r="B37" s="103" t="s">
        <v>23</v>
      </c>
      <c r="C37" s="103" t="s">
        <v>77</v>
      </c>
      <c r="D37" s="125">
        <f t="shared" si="1"/>
        <v>0.19209389755555553</v>
      </c>
    </row>
    <row r="38" spans="1:4" x14ac:dyDescent="0.2">
      <c r="A38" s="102" t="s">
        <v>46</v>
      </c>
      <c r="B38" s="103" t="s">
        <v>23</v>
      </c>
      <c r="C38" s="103" t="s">
        <v>77</v>
      </c>
      <c r="D38" s="125">
        <f t="shared" si="1"/>
        <v>0.15775053088888888</v>
      </c>
    </row>
    <row r="39" spans="1:4" x14ac:dyDescent="0.2">
      <c r="A39" s="102" t="s">
        <v>46</v>
      </c>
      <c r="B39" s="103" t="s">
        <v>24</v>
      </c>
      <c r="C39" s="103" t="s">
        <v>77</v>
      </c>
      <c r="D39" s="125">
        <f t="shared" si="1"/>
        <v>0.15870451329629628</v>
      </c>
    </row>
    <row r="40" spans="1:4" x14ac:dyDescent="0.2">
      <c r="A40" s="102" t="s">
        <v>69</v>
      </c>
      <c r="B40" s="103" t="s">
        <v>23</v>
      </c>
      <c r="C40" s="103" t="s">
        <v>77</v>
      </c>
      <c r="D40" s="125">
        <f t="shared" si="1"/>
        <v>0.15775053088888888</v>
      </c>
    </row>
    <row r="41" spans="1:4" x14ac:dyDescent="0.2">
      <c r="A41" s="102" t="s">
        <v>47</v>
      </c>
      <c r="B41" s="103" t="s">
        <v>23</v>
      </c>
      <c r="C41" s="103" t="s">
        <v>77</v>
      </c>
      <c r="D41" s="125">
        <f t="shared" si="1"/>
        <v>0.15775053088888888</v>
      </c>
    </row>
    <row r="42" spans="1:4" x14ac:dyDescent="0.2">
      <c r="A42" s="102" t="s">
        <v>47</v>
      </c>
      <c r="B42" s="103" t="s">
        <v>24</v>
      </c>
      <c r="C42" s="103" t="s">
        <v>77</v>
      </c>
      <c r="D42" s="125">
        <f t="shared" si="1"/>
        <v>0.15870451329629628</v>
      </c>
    </row>
    <row r="43" spans="1:4" ht="23.25" thickBot="1" x14ac:dyDescent="0.25">
      <c r="A43" s="65" t="s">
        <v>70</v>
      </c>
      <c r="B43" s="66" t="s">
        <v>23</v>
      </c>
      <c r="C43" s="66" t="s">
        <v>77</v>
      </c>
      <c r="D43" s="126">
        <f t="shared" si="1"/>
        <v>0.19209389755555553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2013-04-03T19:49:47Z</cp:lastPrinted>
  <dcterms:created xsi:type="dcterms:W3CDTF">2006-10-21T16:32:25Z</dcterms:created>
  <dcterms:modified xsi:type="dcterms:W3CDTF">2014-08-20T16:30:21Z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