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frontan\Desktop\LTE\Contratos y licitaciones\pliegos LTE 2017\TBC LTE 057_2017 final 12JUL17\"/>
    </mc:Choice>
  </mc:AlternateContent>
  <bookViews>
    <workbookView xWindow="0" yWindow="0" windowWidth="20490" windowHeight="9060" activeTab="2"/>
  </bookViews>
  <sheets>
    <sheet name="RR HH" sheetId="6" r:id="rId1"/>
    <sheet name="INSTR-HERR-VEHICULOS" sheetId="5" r:id="rId2"/>
    <sheet name="LOGISTICA" sheetId="4" r:id="rId3"/>
    <sheet name="ADM Y UTILIDADES" sheetId="9" r:id="rId4"/>
    <sheet name="RESUMEN REGION 1" sheetId="10" r:id="rId5"/>
  </sheets>
  <definedNames>
    <definedName name="_xlnm.Print_Area" localSheetId="3">'ADM Y UTILIDADES'!$A$1:$I$39</definedName>
    <definedName name="_xlnm.Print_Area" localSheetId="1">'INSTR-HERR-VEHICULOS'!$A$1:$Z$37</definedName>
    <definedName name="_xlnm.Print_Area" localSheetId="2">LOGISTICA!$A$1:$C$83</definedName>
    <definedName name="_xlnm.Print_Area" localSheetId="4">'RESUMEN REGION 1'!$A$2:$C$24</definedName>
    <definedName name="_xlnm.Print_Area" localSheetId="0">'RR HH'!$A$4:$F$69</definedName>
  </definedNames>
  <calcPr calcId="162913"/>
</workbook>
</file>

<file path=xl/calcChain.xml><?xml version="1.0" encoding="utf-8"?>
<calcChain xmlns="http://schemas.openxmlformats.org/spreadsheetml/2006/main">
  <c r="P34" i="5" l="1"/>
  <c r="W34" i="5" s="1"/>
  <c r="V34" i="5"/>
  <c r="S34" i="5"/>
  <c r="R34" i="5"/>
  <c r="N34" i="5"/>
  <c r="N33" i="5"/>
  <c r="N32" i="5"/>
  <c r="N31" i="5"/>
  <c r="N28" i="5"/>
  <c r="N27" i="5"/>
  <c r="N19" i="5"/>
  <c r="N18" i="5"/>
  <c r="N17" i="5"/>
  <c r="N16" i="5"/>
  <c r="N15" i="5"/>
  <c r="N14" i="5"/>
  <c r="N13" i="5"/>
  <c r="N12" i="5"/>
  <c r="N11" i="5"/>
  <c r="P12" i="5"/>
  <c r="U12" i="5" s="1"/>
  <c r="C16" i="4"/>
  <c r="C37" i="9" s="1"/>
  <c r="D37" i="9" s="1"/>
  <c r="C24" i="4"/>
  <c r="C38" i="9" s="1"/>
  <c r="D38" i="9" s="1"/>
  <c r="E38" i="9" s="1"/>
  <c r="F38" i="9" s="1"/>
  <c r="G38" i="9" s="1"/>
  <c r="H38" i="9" s="1"/>
  <c r="I38" i="9" s="1"/>
  <c r="C32" i="4"/>
  <c r="C39" i="9" s="1"/>
  <c r="D39" i="9" s="1"/>
  <c r="E39" i="9" s="1"/>
  <c r="F39" i="9" s="1"/>
  <c r="G39" i="9" s="1"/>
  <c r="H39" i="9" s="1"/>
  <c r="I39" i="9" s="1"/>
  <c r="C40" i="4"/>
  <c r="C40" i="9" s="1"/>
  <c r="D40" i="9" s="1"/>
  <c r="E40" i="9" s="1"/>
  <c r="F40" i="9" s="1"/>
  <c r="G40" i="9" s="1"/>
  <c r="H40" i="9" s="1"/>
  <c r="I40" i="9" s="1"/>
  <c r="C48" i="4"/>
  <c r="C41" i="9" s="1"/>
  <c r="D41" i="9" s="1"/>
  <c r="E41" i="9" s="1"/>
  <c r="F41" i="9" s="1"/>
  <c r="G41" i="9" s="1"/>
  <c r="H41" i="9" s="1"/>
  <c r="I41" i="9" s="1"/>
  <c r="C56" i="4"/>
  <c r="C42" i="9" s="1"/>
  <c r="D42" i="9" s="1"/>
  <c r="E42" i="9" s="1"/>
  <c r="F42" i="9" s="1"/>
  <c r="G42" i="9" s="1"/>
  <c r="H42" i="9" s="1"/>
  <c r="I42" i="9" s="1"/>
  <c r="C64" i="4"/>
  <c r="C43" i="9" s="1"/>
  <c r="D43" i="9" s="1"/>
  <c r="E43" i="9" s="1"/>
  <c r="F43" i="9" s="1"/>
  <c r="G43" i="9" s="1"/>
  <c r="H43" i="9" s="1"/>
  <c r="I43" i="9" s="1"/>
  <c r="C72" i="4"/>
  <c r="C44" i="9" s="1"/>
  <c r="D44" i="9" s="1"/>
  <c r="E44" i="9" s="1"/>
  <c r="F44" i="9" s="1"/>
  <c r="G44" i="9" s="1"/>
  <c r="H44" i="9" s="1"/>
  <c r="I44" i="9" s="1"/>
  <c r="C80" i="4"/>
  <c r="C45" i="9" s="1"/>
  <c r="D45" i="9" s="1"/>
  <c r="E45" i="9" s="1"/>
  <c r="F45" i="9" s="1"/>
  <c r="G45" i="9" s="1"/>
  <c r="H45" i="9" s="1"/>
  <c r="I45" i="9" s="1"/>
  <c r="X34" i="5" l="1"/>
  <c r="W12" i="5"/>
  <c r="S12" i="5"/>
  <c r="T34" i="5"/>
  <c r="Y34" i="5"/>
  <c r="X12" i="5"/>
  <c r="T12" i="5"/>
  <c r="Q12" i="5"/>
  <c r="V12" i="5"/>
  <c r="R12" i="5"/>
  <c r="Q34" i="5"/>
  <c r="U34" i="5"/>
  <c r="Y12" i="5"/>
  <c r="N22" i="5"/>
  <c r="P22" i="5"/>
  <c r="U22" i="5" l="1"/>
  <c r="Y22" i="5"/>
  <c r="R22" i="5"/>
  <c r="V22" i="5"/>
  <c r="T22" i="5"/>
  <c r="S22" i="5"/>
  <c r="W22" i="5"/>
  <c r="Q22" i="5"/>
  <c r="X22" i="5"/>
  <c r="N24" i="5"/>
  <c r="N23" i="5"/>
  <c r="P27" i="5" l="1"/>
  <c r="P28" i="5"/>
  <c r="P11" i="5"/>
  <c r="P13" i="5"/>
  <c r="P14" i="5"/>
  <c r="P15" i="5"/>
  <c r="P16" i="5"/>
  <c r="P17" i="5"/>
  <c r="P18" i="5"/>
  <c r="P19" i="5"/>
  <c r="P23" i="5"/>
  <c r="P24" i="5"/>
  <c r="P31" i="5"/>
  <c r="P32" i="5"/>
  <c r="P33" i="5"/>
  <c r="E37" i="9"/>
  <c r="C69" i="6"/>
  <c r="E8" i="6" s="1"/>
  <c r="U24" i="5" l="1"/>
  <c r="Y24" i="5"/>
  <c r="Q24" i="5"/>
  <c r="R24" i="5"/>
  <c r="V24" i="5"/>
  <c r="T24" i="5"/>
  <c r="S24" i="5"/>
  <c r="W24" i="5"/>
  <c r="X24" i="5"/>
  <c r="U17" i="5"/>
  <c r="Y17" i="5"/>
  <c r="Q17" i="5"/>
  <c r="R17" i="5"/>
  <c r="V17" i="5"/>
  <c r="T17" i="5"/>
  <c r="S17" i="5"/>
  <c r="W17" i="5"/>
  <c r="X17" i="5"/>
  <c r="U13" i="5"/>
  <c r="Y13" i="5"/>
  <c r="Q13" i="5"/>
  <c r="R13" i="5"/>
  <c r="V13" i="5"/>
  <c r="T13" i="5"/>
  <c r="X13" i="5"/>
  <c r="S13" i="5"/>
  <c r="W13" i="5"/>
  <c r="U33" i="5"/>
  <c r="Y33" i="5"/>
  <c r="T33" i="5"/>
  <c r="R33" i="5"/>
  <c r="V33" i="5"/>
  <c r="S33" i="5"/>
  <c r="W33" i="5"/>
  <c r="X33" i="5"/>
  <c r="Q33" i="5"/>
  <c r="U23" i="5"/>
  <c r="Y23" i="5"/>
  <c r="X23" i="5"/>
  <c r="R23" i="5"/>
  <c r="V23" i="5"/>
  <c r="Q23" i="5"/>
  <c r="T23" i="5"/>
  <c r="S23" i="5"/>
  <c r="W23" i="5"/>
  <c r="U16" i="5"/>
  <c r="Y16" i="5"/>
  <c r="R16" i="5"/>
  <c r="V16" i="5"/>
  <c r="Q16" i="5"/>
  <c r="T16" i="5"/>
  <c r="X16" i="5"/>
  <c r="S16" i="5"/>
  <c r="W16" i="5"/>
  <c r="U11" i="5"/>
  <c r="Y11" i="5"/>
  <c r="R11" i="5"/>
  <c r="V11" i="5"/>
  <c r="T11" i="5"/>
  <c r="X11" i="5"/>
  <c r="S11" i="5"/>
  <c r="W11" i="5"/>
  <c r="Q11" i="5"/>
  <c r="U32" i="5"/>
  <c r="Y32" i="5"/>
  <c r="Q32" i="5"/>
  <c r="R32" i="5"/>
  <c r="V32" i="5"/>
  <c r="X32" i="5"/>
  <c r="S32" i="5"/>
  <c r="W32" i="5"/>
  <c r="T32" i="5"/>
  <c r="U19" i="5"/>
  <c r="Y19" i="5"/>
  <c r="R19" i="5"/>
  <c r="V19" i="5"/>
  <c r="T19" i="5"/>
  <c r="X19" i="5"/>
  <c r="S19" i="5"/>
  <c r="W19" i="5"/>
  <c r="Q19" i="5"/>
  <c r="U15" i="5"/>
  <c r="Y15" i="5"/>
  <c r="R15" i="5"/>
  <c r="V15" i="5"/>
  <c r="T15" i="5"/>
  <c r="X15" i="5"/>
  <c r="S15" i="5"/>
  <c r="W15" i="5"/>
  <c r="Q15" i="5"/>
  <c r="U28" i="5"/>
  <c r="Y28" i="5"/>
  <c r="R28" i="5"/>
  <c r="V28" i="5"/>
  <c r="T28" i="5"/>
  <c r="S28" i="5"/>
  <c r="W28" i="5"/>
  <c r="Q28" i="5"/>
  <c r="X28" i="5"/>
  <c r="F37" i="9"/>
  <c r="G37" i="9" s="1"/>
  <c r="U31" i="5"/>
  <c r="Y31" i="5"/>
  <c r="T31" i="5"/>
  <c r="R31" i="5"/>
  <c r="V31" i="5"/>
  <c r="Q31" i="5"/>
  <c r="X31" i="5"/>
  <c r="S31" i="5"/>
  <c r="W31" i="5"/>
  <c r="U18" i="5"/>
  <c r="Y18" i="5"/>
  <c r="R18" i="5"/>
  <c r="V18" i="5"/>
  <c r="T18" i="5"/>
  <c r="X18" i="5"/>
  <c r="Q18" i="5"/>
  <c r="S18" i="5"/>
  <c r="W18" i="5"/>
  <c r="U14" i="5"/>
  <c r="Y14" i="5"/>
  <c r="Q14" i="5"/>
  <c r="R14" i="5"/>
  <c r="V14" i="5"/>
  <c r="T14" i="5"/>
  <c r="X14" i="5"/>
  <c r="S14" i="5"/>
  <c r="W14" i="5"/>
  <c r="U27" i="5"/>
  <c r="Y27" i="5"/>
  <c r="R27" i="5"/>
  <c r="V27" i="5"/>
  <c r="T27" i="5"/>
  <c r="Q27" i="5"/>
  <c r="S27" i="5"/>
  <c r="W27" i="5"/>
  <c r="X27" i="5"/>
  <c r="E54" i="6"/>
  <c r="F54" i="6" s="1"/>
  <c r="E53" i="6"/>
  <c r="F53" i="6" s="1"/>
  <c r="E42" i="6"/>
  <c r="F42" i="6" s="1"/>
  <c r="E37" i="6"/>
  <c r="F37" i="6" s="1"/>
  <c r="E46" i="6"/>
  <c r="F46" i="6" s="1"/>
  <c r="E41" i="6"/>
  <c r="F41" i="6" s="1"/>
  <c r="E50" i="6"/>
  <c r="F50" i="6" s="1"/>
  <c r="E49" i="6"/>
  <c r="F49" i="6" s="1"/>
  <c r="E38" i="6"/>
  <c r="F38" i="6" s="1"/>
  <c r="E45" i="6"/>
  <c r="F45" i="6" s="1"/>
  <c r="E34" i="6"/>
  <c r="F34" i="6" s="1"/>
  <c r="E28" i="6"/>
  <c r="F28" i="6" s="1"/>
  <c r="E22" i="6"/>
  <c r="F22" i="6" s="1"/>
  <c r="E17" i="6"/>
  <c r="F17" i="6" s="1"/>
  <c r="E11" i="6"/>
  <c r="F11" i="6" s="1"/>
  <c r="E33" i="6"/>
  <c r="F33" i="6" s="1"/>
  <c r="E15" i="6"/>
  <c r="F15" i="6" s="1"/>
  <c r="E21" i="6"/>
  <c r="F21" i="6" s="1"/>
  <c r="E14" i="6"/>
  <c r="F14" i="6" s="1"/>
  <c r="E10" i="6"/>
  <c r="F10" i="6" s="1"/>
  <c r="E29" i="6"/>
  <c r="F29" i="6" s="1"/>
  <c r="E24" i="6"/>
  <c r="F24" i="6" s="1"/>
  <c r="E18" i="6"/>
  <c r="F18" i="6" s="1"/>
  <c r="E13" i="6"/>
  <c r="F13" i="6" s="1"/>
  <c r="E12" i="6"/>
  <c r="F12" i="6" s="1"/>
  <c r="E16" i="6"/>
  <c r="F16" i="6" s="1"/>
  <c r="E23" i="6"/>
  <c r="F23" i="6" s="1"/>
  <c r="E27" i="6"/>
  <c r="F27" i="6" s="1"/>
  <c r="E30" i="6"/>
  <c r="F30" i="6" s="1"/>
  <c r="F51" i="6" l="1"/>
  <c r="C18" i="9" s="1"/>
  <c r="D18" i="9" s="1"/>
  <c r="E18" i="9" s="1"/>
  <c r="F18" i="9" s="1"/>
  <c r="G18" i="9" s="1"/>
  <c r="H18" i="9" s="1"/>
  <c r="I18" i="9" s="1"/>
  <c r="H37" i="9"/>
  <c r="I37" i="9" s="1"/>
  <c r="X36" i="5"/>
  <c r="C31" i="9" s="1"/>
  <c r="D31" i="9" s="1"/>
  <c r="E31" i="9" s="1"/>
  <c r="F31" i="9" s="1"/>
  <c r="G31" i="9" s="1"/>
  <c r="H31" i="9" s="1"/>
  <c r="I31" i="9" s="1"/>
  <c r="Y36" i="5"/>
  <c r="C32" i="9" s="1"/>
  <c r="D32" i="9" s="1"/>
  <c r="E32" i="9" s="1"/>
  <c r="F32" i="9" s="1"/>
  <c r="G32" i="9" s="1"/>
  <c r="H32" i="9" s="1"/>
  <c r="I32" i="9" s="1"/>
  <c r="T36" i="5"/>
  <c r="C27" i="9" s="1"/>
  <c r="D27" i="9" s="1"/>
  <c r="E27" i="9" s="1"/>
  <c r="F27" i="9" s="1"/>
  <c r="G27" i="9" s="1"/>
  <c r="H27" i="9" s="1"/>
  <c r="I27" i="9" s="1"/>
  <c r="U36" i="5"/>
  <c r="C28" i="9" s="1"/>
  <c r="D28" i="9" s="1"/>
  <c r="E28" i="9" s="1"/>
  <c r="F28" i="9" s="1"/>
  <c r="G28" i="9" s="1"/>
  <c r="H28" i="9" s="1"/>
  <c r="I28" i="9" s="1"/>
  <c r="V36" i="5"/>
  <c r="C29" i="9" s="1"/>
  <c r="D29" i="9" s="1"/>
  <c r="E29" i="9" s="1"/>
  <c r="F29" i="9" s="1"/>
  <c r="G29" i="9" s="1"/>
  <c r="H29" i="9" s="1"/>
  <c r="I29" i="9" s="1"/>
  <c r="W36" i="5"/>
  <c r="C30" i="9" s="1"/>
  <c r="D30" i="9" s="1"/>
  <c r="E30" i="9" s="1"/>
  <c r="F30" i="9" s="1"/>
  <c r="G30" i="9" s="1"/>
  <c r="H30" i="9" s="1"/>
  <c r="I30" i="9" s="1"/>
  <c r="S36" i="5"/>
  <c r="C26" i="9" s="1"/>
  <c r="D26" i="9" s="1"/>
  <c r="E26" i="9" s="1"/>
  <c r="F26" i="9" s="1"/>
  <c r="G26" i="9" s="1"/>
  <c r="H26" i="9" s="1"/>
  <c r="I26" i="9" s="1"/>
  <c r="R36" i="5"/>
  <c r="C25" i="9" s="1"/>
  <c r="D25" i="9" s="1"/>
  <c r="E25" i="9" s="1"/>
  <c r="F25" i="9" s="1"/>
  <c r="G25" i="9" s="1"/>
  <c r="H25" i="9" s="1"/>
  <c r="I25" i="9" s="1"/>
  <c r="F55" i="6"/>
  <c r="C19" i="9" s="1"/>
  <c r="D19" i="9" s="1"/>
  <c r="E19" i="9" s="1"/>
  <c r="F19" i="9" s="1"/>
  <c r="G19" i="9" s="1"/>
  <c r="H19" i="9" s="1"/>
  <c r="I19" i="9" s="1"/>
  <c r="C16" i="10" s="1"/>
  <c r="F47" i="6"/>
  <c r="C17" i="9" s="1"/>
  <c r="D17" i="9" s="1"/>
  <c r="E17" i="9" s="1"/>
  <c r="F17" i="9" s="1"/>
  <c r="G17" i="9" s="1"/>
  <c r="H17" i="9" s="1"/>
  <c r="I17" i="9" s="1"/>
  <c r="C14" i="10" s="1"/>
  <c r="F25" i="6"/>
  <c r="C12" i="9" s="1"/>
  <c r="D12" i="9" s="1"/>
  <c r="E12" i="9" s="1"/>
  <c r="F12" i="9" s="1"/>
  <c r="G12" i="9" s="1"/>
  <c r="H12" i="9" s="1"/>
  <c r="I12" i="9" s="1"/>
  <c r="F43" i="6"/>
  <c r="C16" i="9" s="1"/>
  <c r="D16" i="9" s="1"/>
  <c r="E16" i="9" s="1"/>
  <c r="F16" i="9" s="1"/>
  <c r="G16" i="9" s="1"/>
  <c r="H16" i="9" s="1"/>
  <c r="I16" i="9" s="1"/>
  <c r="F31" i="6"/>
  <c r="C13" i="9" s="1"/>
  <c r="D13" i="9" s="1"/>
  <c r="E13" i="9" s="1"/>
  <c r="F13" i="9" s="1"/>
  <c r="G13" i="9" s="1"/>
  <c r="H13" i="9" s="1"/>
  <c r="I13" i="9" s="1"/>
  <c r="F39" i="6"/>
  <c r="C15" i="9" s="1"/>
  <c r="D15" i="9" s="1"/>
  <c r="E15" i="9" s="1"/>
  <c r="F15" i="9" s="1"/>
  <c r="G15" i="9" s="1"/>
  <c r="H15" i="9" s="1"/>
  <c r="I15" i="9" s="1"/>
  <c r="F19" i="6"/>
  <c r="C11" i="9" s="1"/>
  <c r="D11" i="9" s="1"/>
  <c r="E11" i="9" s="1"/>
  <c r="F11" i="9" s="1"/>
  <c r="G11" i="9" s="1"/>
  <c r="H11" i="9" s="1"/>
  <c r="I11" i="9" s="1"/>
  <c r="F35" i="6"/>
  <c r="C14" i="9" s="1"/>
  <c r="D14" i="9" s="1"/>
  <c r="E14" i="9" s="1"/>
  <c r="F14" i="9" s="1"/>
  <c r="G14" i="9" s="1"/>
  <c r="H14" i="9" s="1"/>
  <c r="I14" i="9" s="1"/>
  <c r="Q36" i="5"/>
  <c r="C24" i="9" s="1"/>
  <c r="C15" i="10" l="1"/>
  <c r="C13" i="10"/>
  <c r="C9" i="10"/>
  <c r="C10" i="10"/>
  <c r="C11" i="10"/>
  <c r="C12" i="10"/>
  <c r="D24" i="9"/>
  <c r="E24" i="9" s="1"/>
  <c r="F24" i="9" s="1"/>
  <c r="G24" i="9" s="1"/>
  <c r="H24" i="9" s="1"/>
  <c r="I24" i="9" s="1"/>
  <c r="C8" i="10" s="1"/>
  <c r="C17" i="10" l="1"/>
</calcChain>
</file>

<file path=xl/sharedStrings.xml><?xml version="1.0" encoding="utf-8"?>
<sst xmlns="http://schemas.openxmlformats.org/spreadsheetml/2006/main" count="405" uniqueCount="120">
  <si>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</si>
  <si>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</si>
  <si>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</si>
  <si>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</si>
  <si>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</si>
  <si>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</si>
  <si>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</si>
  <si>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</si>
  <si>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</si>
  <si>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</si>
  <si>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</si>
  <si>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</si>
  <si>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</si>
  <si>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</si>
  <si>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</si>
  <si>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VEHICULOS</t>
  </si>
  <si>
    <t>Computadora</t>
  </si>
  <si>
    <t>Escritorio</t>
  </si>
  <si>
    <t>Fax</t>
  </si>
  <si>
    <t>Impresoras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</si>
  <si>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</si>
  <si>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</si>
  <si>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</si>
  <si>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</si>
  <si>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</si>
  <si>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</si>
  <si>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Responsable de Gestión de Calidad</t>
  </si>
  <si>
    <t>Responsable Regional de Provisiones y Fallas</t>
  </si>
  <si>
    <t>RR HH</t>
  </si>
  <si>
    <t>Pelador de cable</t>
  </si>
  <si>
    <t xml:space="preserve">Téster o multímetro </t>
  </si>
  <si>
    <t>Destornilladores planos y estrella en sus diferentes medidas (grande, mediano y pequeño)</t>
  </si>
  <si>
    <t>Set</t>
  </si>
  <si>
    <t>Alicates de fuerza, corte y punta</t>
  </si>
  <si>
    <t>Taladro y juego de brocas</t>
  </si>
  <si>
    <t>Medidor de tierras</t>
  </si>
  <si>
    <t>HERRAMIENTAS</t>
  </si>
  <si>
    <t>Combustible</t>
  </si>
  <si>
    <t>CONCEPTO</t>
  </si>
  <si>
    <t>HERRAMIENTAS, INSTRUMENTOS, VEHICULOS Y OFICINAS</t>
  </si>
  <si>
    <t>OFICINAS</t>
  </si>
  <si>
    <t>Seguro de instrumentos</t>
  </si>
  <si>
    <t xml:space="preserve">Material de escritorio </t>
  </si>
  <si>
    <t>LOCALIDAD</t>
  </si>
  <si>
    <t>LOGISTICA</t>
  </si>
  <si>
    <t>COSTO EN Bs.</t>
  </si>
  <si>
    <t>GASTOS ADMINISTRATIVOS U OPERATIVOS ASOCIADOS A CADA CONCEPTO</t>
  </si>
  <si>
    <t>CANON MENSUAL TOTAL POR MANO DE OBRA</t>
  </si>
  <si>
    <t>SUB TOTAL</t>
  </si>
  <si>
    <t>GRUPO</t>
  </si>
  <si>
    <t>Equipamiento y Ropa de Trabajo</t>
  </si>
  <si>
    <t>% POR PREVISIONES Y APORTES PATRONALES</t>
  </si>
  <si>
    <t>Tester con pinza amperometrica</t>
  </si>
  <si>
    <t>Escalera para interiores</t>
  </si>
  <si>
    <t>Computador portátil, Pentium IV o superior</t>
  </si>
  <si>
    <t>Alquiler de vehículo</t>
  </si>
  <si>
    <t>DEPARTAMENTO</t>
  </si>
  <si>
    <t>Responsable Departamental</t>
  </si>
  <si>
    <t>Descripción</t>
  </si>
  <si>
    <t>% del sueldo</t>
  </si>
  <si>
    <t>Caja de Salud</t>
  </si>
  <si>
    <t>Total:</t>
  </si>
  <si>
    <t>La Paz</t>
  </si>
  <si>
    <t>Total La Paz</t>
  </si>
  <si>
    <t>Oruro</t>
  </si>
  <si>
    <t>Total Oruro</t>
  </si>
  <si>
    <t>LPZ</t>
  </si>
  <si>
    <t>LA PAZ</t>
  </si>
  <si>
    <t>ORO</t>
  </si>
  <si>
    <t>ORURO</t>
  </si>
  <si>
    <t>Auto 1500 c.c. Tipo Vagoneta modelo mayor o igual a 2003 (Grupos Corporativos)</t>
  </si>
  <si>
    <t>Auto 1500 c.c. Tipo Vagoneta modelo mayor o igual a 2003 (Grupos Masivos y PyMES)</t>
  </si>
  <si>
    <t>VALOR 
(SIN IVA)</t>
  </si>
  <si>
    <t>SUELDO 
(SIN IVA)</t>
  </si>
  <si>
    <t>TOTAL Bs. (SIN IVA) 
POR MES</t>
  </si>
  <si>
    <t>PRECIO
(CON IVA)</t>
  </si>
  <si>
    <t>COSTO EN Bs.
(SIN IVA)</t>
  </si>
  <si>
    <r>
      <t xml:space="preserve">PRECIO TOTAL
</t>
    </r>
    <r>
      <rPr>
        <b/>
        <sz val="9"/>
        <color indexed="9"/>
        <rFont val="Arial"/>
        <family val="2"/>
      </rPr>
      <t>(CON IVA</t>
    </r>
    <r>
      <rPr>
        <b/>
        <sz val="10"/>
        <color indexed="9"/>
        <rFont val="Arial"/>
        <family val="2"/>
      </rPr>
      <t>)</t>
    </r>
  </si>
  <si>
    <t>Nacional</t>
  </si>
  <si>
    <t>Responsable técnico comercial</t>
  </si>
  <si>
    <t>Santa Cruz</t>
  </si>
  <si>
    <t>Cochabamba</t>
  </si>
  <si>
    <t>Responsable Departamental y Gestor de provisiones y fallas</t>
  </si>
  <si>
    <t>Chuquisaca</t>
  </si>
  <si>
    <t>Tarija</t>
  </si>
  <si>
    <t>Pando</t>
  </si>
  <si>
    <t>Beni</t>
  </si>
  <si>
    <t>Total Santa Cruz</t>
  </si>
  <si>
    <t>Total Cochabamba</t>
  </si>
  <si>
    <t>Total Chuquisaca</t>
  </si>
  <si>
    <t>Total Tarija</t>
  </si>
  <si>
    <t>Total Pando</t>
  </si>
  <si>
    <t>Total Beni</t>
  </si>
  <si>
    <t>PRECIOS 1</t>
  </si>
  <si>
    <t>LTE</t>
  </si>
  <si>
    <t>CBA</t>
  </si>
  <si>
    <t>SCZ</t>
  </si>
  <si>
    <t>CQS</t>
  </si>
  <si>
    <t>TRJ</t>
  </si>
  <si>
    <t>PND</t>
  </si>
  <si>
    <t>BNI</t>
  </si>
  <si>
    <t>Potosi</t>
  </si>
  <si>
    <t>Total Potosi</t>
  </si>
  <si>
    <t>PTS</t>
  </si>
  <si>
    <t>Alicates Crimping RJ45 coxial  RG6</t>
  </si>
  <si>
    <t>Maletín de herramientas</t>
  </si>
  <si>
    <t>Testeador de redes LAN</t>
  </si>
  <si>
    <t>Almacenaje</t>
  </si>
  <si>
    <t>SANTA CRUZ</t>
  </si>
  <si>
    <t>COCHABAMBA</t>
  </si>
  <si>
    <t>CHUQUISACA</t>
  </si>
  <si>
    <t>TARIJA</t>
  </si>
  <si>
    <t>BENI</t>
  </si>
  <si>
    <t>PANDO</t>
  </si>
  <si>
    <t>POTOSI</t>
  </si>
  <si>
    <t>PRECIOS</t>
  </si>
  <si>
    <t>TOTAL COSTO LTE</t>
  </si>
  <si>
    <t>PRECIO DE MANO DE OBRA POR DEPARTAMENTO SERVICIO O&amp;M LTE</t>
  </si>
  <si>
    <t>Técnico de Provisiones y Fallas</t>
  </si>
  <si>
    <t>Trafico Telefónico Celular del personal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</si>
</sst>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sz val="8"/>
      <color indexed="8"/>
      <name val="Arial"/>
      <family val="2"/>
    </font>
    <font>
      <b/>
      <sz val="8"/>
      <color indexed="13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i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4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3" fillId="0" borderId="0" xfId="0" applyFont="1"/>
    <xf numFmtId="3" fontId="17" fillId="0" borderId="1" xfId="0" applyNumberFormat="1" applyFont="1" applyBorder="1" applyAlignment="1">
      <alignment horizontal="center" vertical="justify"/>
    </xf>
    <xf numFmtId="0" fontId="17" fillId="0" borderId="2" xfId="0" applyFont="1" applyBorder="1" applyAlignment="1">
      <alignment horizontal="center" vertical="justify"/>
    </xf>
    <xf numFmtId="3" fontId="17" fillId="0" borderId="2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4" fillId="0" borderId="0" xfId="0" applyFont="1"/>
    <xf numFmtId="0" fontId="0" fillId="0" borderId="3" xfId="0" applyBorder="1" applyAlignment="1">
      <alignment vertical="top"/>
    </xf>
    <xf numFmtId="0" fontId="5" fillId="0" borderId="3" xfId="0" applyFont="1" applyBorder="1" applyAlignment="1">
      <alignment vertical="top"/>
    </xf>
    <xf numFmtId="0" fontId="4" fillId="0" borderId="4" xfId="0" applyFont="1" applyBorder="1"/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vertical="top"/>
    </xf>
    <xf numFmtId="164" fontId="6" fillId="0" borderId="0" xfId="2" applyFont="1" applyFill="1" applyBorder="1" applyAlignment="1">
      <alignment horizontal="right" vertical="top" wrapText="1"/>
    </xf>
    <xf numFmtId="0" fontId="15" fillId="0" borderId="16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6" fillId="0" borderId="0" xfId="0" applyFont="1" applyFill="1" applyBorder="1"/>
    <xf numFmtId="0" fontId="17" fillId="0" borderId="18" xfId="0" applyFont="1" applyBorder="1" applyAlignment="1">
      <alignment horizontal="center" vertical="justify"/>
    </xf>
    <xf numFmtId="3" fontId="17" fillId="0" borderId="18" xfId="0" applyNumberFormat="1" applyFont="1" applyBorder="1" applyAlignment="1">
      <alignment horizontal="center" vertical="justify"/>
    </xf>
    <xf numFmtId="0" fontId="17" fillId="0" borderId="19" xfId="0" applyFont="1" applyBorder="1" applyAlignment="1">
      <alignment horizontal="center" vertical="justify"/>
    </xf>
    <xf numFmtId="3" fontId="17" fillId="0" borderId="19" xfId="0" applyNumberFormat="1" applyFont="1" applyBorder="1" applyAlignment="1">
      <alignment horizontal="center" vertical="justify"/>
    </xf>
    <xf numFmtId="0" fontId="2" fillId="0" borderId="4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left" vertical="justify" wrapText="1"/>
    </xf>
    <xf numFmtId="164" fontId="2" fillId="0" borderId="1" xfId="2" applyFont="1" applyBorder="1" applyAlignment="1">
      <alignment horizontal="right" vertical="top" wrapText="1"/>
    </xf>
    <xf numFmtId="164" fontId="2" fillId="0" borderId="5" xfId="2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justify" wrapText="1"/>
    </xf>
    <xf numFmtId="164" fontId="3" fillId="0" borderId="21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left" vertical="justify" wrapText="1"/>
    </xf>
    <xf numFmtId="164" fontId="3" fillId="0" borderId="5" xfId="2" applyFont="1" applyFill="1" applyBorder="1" applyAlignment="1">
      <alignment horizontal="right" vertical="top" wrapText="1"/>
    </xf>
    <xf numFmtId="3" fontId="17" fillId="0" borderId="18" xfId="0" applyNumberFormat="1" applyFont="1" applyFill="1" applyBorder="1" applyAlignment="1">
      <alignment horizontal="center" vertical="justify"/>
    </xf>
    <xf numFmtId="164" fontId="10" fillId="0" borderId="18" xfId="2" applyFont="1" applyBorder="1" applyAlignment="1">
      <alignment horizontal="right" vertical="justify"/>
    </xf>
    <xf numFmtId="9" fontId="10" fillId="0" borderId="25" xfId="0" applyNumberFormat="1" applyFont="1" applyBorder="1" applyAlignment="1">
      <alignment horizontal="center" vertical="justify"/>
    </xf>
    <xf numFmtId="9" fontId="10" fillId="0" borderId="26" xfId="0" applyNumberFormat="1" applyFont="1" applyBorder="1" applyAlignment="1">
      <alignment horizontal="center" vertical="justify"/>
    </xf>
    <xf numFmtId="9" fontId="10" fillId="0" borderId="27" xfId="0" applyNumberFormat="1" applyFont="1" applyBorder="1" applyAlignment="1">
      <alignment horizontal="center" vertical="justify"/>
    </xf>
    <xf numFmtId="9" fontId="17" fillId="0" borderId="25" xfId="0" applyNumberFormat="1" applyFont="1" applyBorder="1" applyAlignment="1">
      <alignment horizontal="center" vertical="justify"/>
    </xf>
    <xf numFmtId="9" fontId="17" fillId="0" borderId="28" xfId="0" applyNumberFormat="1" applyFont="1" applyBorder="1" applyAlignment="1">
      <alignment horizontal="center" vertical="justify"/>
    </xf>
    <xf numFmtId="164" fontId="10" fillId="0" borderId="2" xfId="2" applyFont="1" applyBorder="1" applyAlignment="1">
      <alignment horizontal="right" vertical="justify"/>
    </xf>
    <xf numFmtId="0" fontId="4" fillId="0" borderId="2" xfId="0" applyFont="1" applyFill="1" applyBorder="1" applyAlignment="1">
      <alignment vertical="top"/>
    </xf>
    <xf numFmtId="4" fontId="4" fillId="0" borderId="8" xfId="0" applyNumberFormat="1" applyFont="1" applyFill="1" applyBorder="1" applyAlignment="1">
      <alignment vertical="top"/>
    </xf>
    <xf numFmtId="0" fontId="5" fillId="0" borderId="29" xfId="0" applyFont="1" applyBorder="1" applyAlignment="1">
      <alignment vertical="top"/>
    </xf>
    <xf numFmtId="0" fontId="5" fillId="0" borderId="19" xfId="0" applyFont="1" applyFill="1" applyBorder="1" applyAlignment="1">
      <alignment vertical="top"/>
    </xf>
    <xf numFmtId="4" fontId="5" fillId="0" borderId="30" xfId="0" applyNumberFormat="1" applyFont="1" applyFill="1" applyBorder="1" applyAlignment="1">
      <alignment vertical="top"/>
    </xf>
    <xf numFmtId="0" fontId="12" fillId="0" borderId="33" xfId="0" applyFont="1" applyBorder="1" applyAlignment="1">
      <alignment horizontal="center" vertical="justify"/>
    </xf>
    <xf numFmtId="0" fontId="12" fillId="0" borderId="34" xfId="0" applyFont="1" applyBorder="1" applyAlignment="1">
      <alignment horizontal="center" vertical="justify"/>
    </xf>
    <xf numFmtId="0" fontId="12" fillId="0" borderId="35" xfId="0" applyFont="1" applyBorder="1" applyAlignment="1">
      <alignment horizontal="center" vertical="justify"/>
    </xf>
    <xf numFmtId="0" fontId="12" fillId="0" borderId="36" xfId="0" applyFont="1" applyBorder="1" applyAlignment="1">
      <alignment horizontal="center" vertical="justify"/>
    </xf>
    <xf numFmtId="3" fontId="17" fillId="0" borderId="37" xfId="0" applyNumberFormat="1" applyFont="1" applyBorder="1" applyAlignment="1">
      <alignment horizontal="center" vertical="justify"/>
    </xf>
    <xf numFmtId="3" fontId="17" fillId="0" borderId="38" xfId="0" applyNumberFormat="1" applyFont="1" applyBorder="1" applyAlignment="1">
      <alignment horizontal="center" vertical="justify"/>
    </xf>
    <xf numFmtId="3" fontId="17" fillId="0" borderId="39" xfId="0" applyNumberFormat="1" applyFont="1" applyBorder="1" applyAlignment="1">
      <alignment horizontal="center" vertical="justify"/>
    </xf>
    <xf numFmtId="0" fontId="14" fillId="0" borderId="16" xfId="0" applyFont="1" applyFill="1" applyBorder="1" applyAlignment="1">
      <alignment horizontal="center" vertical="justify"/>
    </xf>
    <xf numFmtId="0" fontId="17" fillId="0" borderId="42" xfId="0" applyFont="1" applyBorder="1" applyAlignment="1">
      <alignment vertical="justify"/>
    </xf>
    <xf numFmtId="0" fontId="17" fillId="0" borderId="3" xfId="0" applyFont="1" applyBorder="1" applyAlignment="1">
      <alignment vertical="justify"/>
    </xf>
    <xf numFmtId="0" fontId="17" fillId="0" borderId="29" xfId="0" applyFont="1" applyBorder="1" applyAlignment="1">
      <alignment vertical="justify"/>
    </xf>
    <xf numFmtId="0" fontId="22" fillId="0" borderId="4" xfId="0" applyFont="1" applyFill="1" applyBorder="1" applyAlignment="1">
      <alignment horizontal="center" vertical="justify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7" fillId="0" borderId="0" xfId="2" applyFont="1" applyFill="1" applyBorder="1" applyAlignment="1">
      <alignment horizontal="right" vertical="top" wrapText="1"/>
    </xf>
    <xf numFmtId="0" fontId="4" fillId="0" borderId="2" xfId="0" applyFont="1" applyBorder="1"/>
    <xf numFmtId="164" fontId="6" fillId="0" borderId="2" xfId="2" applyFont="1" applyFill="1" applyBorder="1" applyAlignment="1">
      <alignment horizontal="right" vertical="top" wrapText="1"/>
    </xf>
    <xf numFmtId="164" fontId="7" fillId="0" borderId="2" xfId="2" applyFont="1" applyFill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164" fontId="13" fillId="0" borderId="2" xfId="0" applyNumberFormat="1" applyFont="1" applyBorder="1"/>
    <xf numFmtId="0" fontId="23" fillId="4" borderId="2" xfId="0" applyFont="1" applyFill="1" applyBorder="1" applyAlignment="1">
      <alignment vertical="top" wrapText="1"/>
    </xf>
    <xf numFmtId="0" fontId="23" fillId="4" borderId="2" xfId="0" applyFont="1" applyFill="1" applyBorder="1" applyAlignment="1">
      <alignment vertical="center"/>
    </xf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10" fontId="4" fillId="5" borderId="2" xfId="3" applyNumberFormat="1" applyFont="1" applyFill="1" applyBorder="1"/>
    <xf numFmtId="0" fontId="4" fillId="0" borderId="0" xfId="0" applyFont="1" applyAlignment="1">
      <alignment horizontal="right"/>
    </xf>
    <xf numFmtId="0" fontId="21" fillId="0" borderId="0" xfId="0" applyFont="1" applyFill="1" applyBorder="1"/>
    <xf numFmtId="3" fontId="20" fillId="0" borderId="18" xfId="0" applyNumberFormat="1" applyFont="1" applyFill="1" applyBorder="1" applyAlignment="1">
      <alignment horizontal="center" vertical="justify"/>
    </xf>
    <xf numFmtId="3" fontId="20" fillId="0" borderId="2" xfId="0" applyNumberFormat="1" applyFont="1" applyBorder="1" applyAlignment="1">
      <alignment horizontal="center" vertical="justify"/>
    </xf>
    <xf numFmtId="3" fontId="20" fillId="0" borderId="1" xfId="0" applyNumberFormat="1" applyFont="1" applyBorder="1" applyAlignment="1">
      <alignment horizontal="center" vertical="justify"/>
    </xf>
    <xf numFmtId="3" fontId="20" fillId="0" borderId="19" xfId="0" applyNumberFormat="1" applyFont="1" applyBorder="1" applyAlignment="1">
      <alignment horizontal="center" vertical="justify"/>
    </xf>
    <xf numFmtId="3" fontId="20" fillId="0" borderId="18" xfId="0" applyNumberFormat="1" applyFont="1" applyBorder="1" applyAlignment="1">
      <alignment horizontal="center" vertical="justify"/>
    </xf>
    <xf numFmtId="0" fontId="10" fillId="0" borderId="42" xfId="0" applyFont="1" applyBorder="1" applyAlignment="1">
      <alignment horizontal="center" vertical="justify"/>
    </xf>
    <xf numFmtId="0" fontId="10" fillId="0" borderId="3" xfId="0" applyFont="1" applyBorder="1" applyAlignment="1">
      <alignment horizontal="center" vertical="justify"/>
    </xf>
    <xf numFmtId="0" fontId="10" fillId="0" borderId="29" xfId="0" applyFont="1" applyBorder="1" applyAlignment="1">
      <alignment horizontal="center" vertical="justify"/>
    </xf>
    <xf numFmtId="0" fontId="17" fillId="0" borderId="42" xfId="0" applyFont="1" applyBorder="1" applyAlignment="1">
      <alignment horizontal="center" vertical="justify"/>
    </xf>
    <xf numFmtId="0" fontId="17" fillId="0" borderId="3" xfId="0" applyFont="1" applyBorder="1" applyAlignment="1">
      <alignment horizontal="center" vertical="justify"/>
    </xf>
    <xf numFmtId="164" fontId="0" fillId="0" borderId="0" xfId="0" applyNumberFormat="1"/>
    <xf numFmtId="164" fontId="11" fillId="0" borderId="21" xfId="2" applyFont="1" applyFill="1" applyBorder="1" applyAlignment="1">
      <alignment horizontal="center" vertical="justify"/>
    </xf>
    <xf numFmtId="3" fontId="20" fillId="0" borderId="43" xfId="0" applyNumberFormat="1" applyFont="1" applyBorder="1" applyAlignment="1">
      <alignment horizontal="center" vertical="justify"/>
    </xf>
    <xf numFmtId="3" fontId="20" fillId="0" borderId="8" xfId="0" applyNumberFormat="1" applyFont="1" applyBorder="1" applyAlignment="1">
      <alignment horizontal="center" vertical="justify"/>
    </xf>
    <xf numFmtId="3" fontId="20" fillId="0" borderId="30" xfId="0" applyNumberFormat="1" applyFont="1" applyBorder="1" applyAlignment="1">
      <alignment horizontal="center" vertical="justify"/>
    </xf>
    <xf numFmtId="0" fontId="20" fillId="0" borderId="0" xfId="0" applyFont="1" applyBorder="1" applyAlignment="1">
      <alignment wrapText="1"/>
    </xf>
    <xf numFmtId="164" fontId="10" fillId="0" borderId="43" xfId="2" applyFont="1" applyBorder="1" applyAlignment="1">
      <alignment horizontal="right" vertical="justify"/>
    </xf>
    <xf numFmtId="3" fontId="17" fillId="0" borderId="50" xfId="0" applyNumberFormat="1" applyFont="1" applyBorder="1" applyAlignment="1">
      <alignment horizontal="center" vertical="justify"/>
    </xf>
    <xf numFmtId="3" fontId="17" fillId="0" borderId="51" xfId="0" applyNumberFormat="1" applyFont="1" applyBorder="1" applyAlignment="1">
      <alignment horizontal="center" vertical="justify"/>
    </xf>
    <xf numFmtId="0" fontId="18" fillId="0" borderId="0" xfId="0" applyFont="1" applyFill="1" applyBorder="1" applyAlignment="1">
      <alignment horizontal="center" vertical="justify"/>
    </xf>
    <xf numFmtId="3" fontId="3" fillId="6" borderId="18" xfId="0" applyNumberFormat="1" applyFont="1" applyFill="1" applyBorder="1" applyAlignment="1">
      <alignment horizontal="center" vertical="center" wrapText="1"/>
    </xf>
    <xf numFmtId="0" fontId="12" fillId="6" borderId="31" xfId="0" applyFont="1" applyFill="1" applyBorder="1"/>
    <xf numFmtId="0" fontId="14" fillId="6" borderId="40" xfId="0" applyFont="1" applyFill="1" applyBorder="1" applyAlignment="1">
      <alignment horizontal="center"/>
    </xf>
    <xf numFmtId="0" fontId="14" fillId="6" borderId="11" xfId="0" applyFont="1" applyFill="1" applyBorder="1" applyAlignment="1">
      <alignment horizontal="center"/>
    </xf>
    <xf numFmtId="0" fontId="18" fillId="6" borderId="12" xfId="0" applyFont="1" applyFill="1" applyBorder="1" applyAlignment="1">
      <alignment horizontal="center" wrapText="1"/>
    </xf>
    <xf numFmtId="0" fontId="14" fillId="6" borderId="23" xfId="0" applyFont="1" applyFill="1" applyBorder="1" applyAlignment="1">
      <alignment horizontal="center"/>
    </xf>
    <xf numFmtId="0" fontId="18" fillId="6" borderId="12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4" fillId="6" borderId="10" xfId="0" applyFont="1" applyFill="1" applyBorder="1" applyAlignment="1">
      <alignment horizontal="center"/>
    </xf>
    <xf numFmtId="0" fontId="15" fillId="6" borderId="32" xfId="0" applyFont="1" applyFill="1" applyBorder="1"/>
    <xf numFmtId="0" fontId="14" fillId="6" borderId="41" xfId="0" applyFont="1" applyFill="1" applyBorder="1" applyAlignment="1">
      <alignment horizontal="center"/>
    </xf>
    <xf numFmtId="0" fontId="14" fillId="6" borderId="13" xfId="0" applyFont="1" applyFill="1" applyBorder="1" applyAlignment="1">
      <alignment horizontal="center"/>
    </xf>
    <xf numFmtId="0" fontId="14" fillId="6" borderId="14" xfId="0" applyFont="1" applyFill="1" applyBorder="1" applyAlignment="1">
      <alignment horizontal="center"/>
    </xf>
    <xf numFmtId="0" fontId="14" fillId="6" borderId="24" xfId="0" applyFont="1" applyFill="1" applyBorder="1" applyAlignment="1">
      <alignment horizontal="center"/>
    </xf>
    <xf numFmtId="0" fontId="14" fillId="6" borderId="15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17" xfId="0" applyBorder="1"/>
    <xf numFmtId="0" fontId="4" fillId="0" borderId="34" xfId="0" applyFont="1" applyFill="1" applyBorder="1" applyAlignment="1">
      <alignment horizontal="center"/>
    </xf>
    <xf numFmtId="0" fontId="20" fillId="0" borderId="17" xfId="0" applyFont="1" applyBorder="1" applyAlignment="1">
      <alignment wrapText="1"/>
    </xf>
    <xf numFmtId="0" fontId="4" fillId="6" borderId="7" xfId="0" applyFont="1" applyFill="1" applyBorder="1" applyAlignment="1">
      <alignment vertical="center" wrapText="1"/>
    </xf>
    <xf numFmtId="0" fontId="4" fillId="6" borderId="47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/>
    </xf>
    <xf numFmtId="3" fontId="17" fillId="0" borderId="52" xfId="0" applyNumberFormat="1" applyFont="1" applyBorder="1" applyAlignment="1">
      <alignment horizontal="center" vertical="justify"/>
    </xf>
    <xf numFmtId="0" fontId="10" fillId="0" borderId="53" xfId="0" applyFont="1" applyBorder="1" applyAlignment="1">
      <alignment horizontal="center" vertical="justify"/>
    </xf>
    <xf numFmtId="0" fontId="10" fillId="0" borderId="22" xfId="0" applyFont="1" applyBorder="1" applyAlignment="1">
      <alignment horizontal="center" vertical="justify"/>
    </xf>
    <xf numFmtId="0" fontId="10" fillId="0" borderId="54" xfId="0" applyFont="1" applyBorder="1" applyAlignment="1">
      <alignment horizontal="center" vertical="justify"/>
    </xf>
    <xf numFmtId="0" fontId="4" fillId="0" borderId="16" xfId="0" applyFont="1" applyFill="1" applyBorder="1" applyAlignment="1">
      <alignment horizontal="center"/>
    </xf>
    <xf numFmtId="164" fontId="22" fillId="0" borderId="2" xfId="2" applyFont="1" applyFill="1" applyBorder="1" applyAlignment="1">
      <alignment horizontal="right" vertical="center" wrapText="1"/>
    </xf>
    <xf numFmtId="0" fontId="19" fillId="0" borderId="0" xfId="0" applyFont="1" applyBorder="1" applyAlignment="1">
      <alignment horizontal="left" vertical="center" wrapText="1"/>
    </xf>
    <xf numFmtId="164" fontId="2" fillId="0" borderId="1" xfId="2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center" vertical="justify" wrapText="1"/>
    </xf>
    <xf numFmtId="164" fontId="3" fillId="0" borderId="1" xfId="2" applyFont="1" applyBorder="1" applyAlignment="1">
      <alignment horizontal="right" vertical="top" wrapText="1"/>
    </xf>
    <xf numFmtId="164" fontId="3" fillId="0" borderId="1" xfId="2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left" vertical="top" wrapText="1"/>
    </xf>
    <xf numFmtId="0" fontId="26" fillId="0" borderId="2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164" fontId="10" fillId="0" borderId="8" xfId="2" applyFont="1" applyBorder="1" applyAlignment="1">
      <alignment horizontal="right" vertical="justify"/>
    </xf>
    <xf numFmtId="9" fontId="10" fillId="0" borderId="55" xfId="0" applyNumberFormat="1" applyFont="1" applyBorder="1" applyAlignment="1">
      <alignment horizontal="center" vertical="justify"/>
    </xf>
    <xf numFmtId="0" fontId="22" fillId="0" borderId="0" xfId="0" applyFont="1"/>
    <xf numFmtId="0" fontId="4" fillId="6" borderId="6" xfId="0" applyFont="1" applyFill="1" applyBorder="1" applyAlignment="1">
      <alignment vertical="center"/>
    </xf>
    <xf numFmtId="0" fontId="22" fillId="0" borderId="0" xfId="0" applyFont="1" applyAlignment="1">
      <alignment horizontal="right"/>
    </xf>
    <xf numFmtId="4" fontId="3" fillId="3" borderId="1" xfId="0" applyNumberFormat="1" applyFont="1" applyFill="1" applyBorder="1" applyAlignment="1" applyProtection="1">
      <alignment horizontal="right" vertical="justify" wrapText="1"/>
      <protection locked="0"/>
    </xf>
    <xf numFmtId="4" fontId="3" fillId="0" borderId="1" xfId="0" applyNumberFormat="1" applyFont="1" applyFill="1" applyBorder="1" applyAlignment="1" applyProtection="1">
      <alignment horizontal="right" vertical="justify" wrapText="1"/>
      <protection locked="0"/>
    </xf>
    <xf numFmtId="10" fontId="3" fillId="6" borderId="19" xfId="0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 applyProtection="1">
      <alignment horizontal="center"/>
      <protection locked="0"/>
    </xf>
    <xf numFmtId="0" fontId="5" fillId="7" borderId="2" xfId="0" applyFont="1" applyFill="1" applyBorder="1" applyProtection="1">
      <protection locked="0"/>
    </xf>
    <xf numFmtId="10" fontId="1" fillId="7" borderId="2" xfId="3" applyNumberFormat="1" applyFill="1" applyBorder="1" applyProtection="1">
      <protection locked="0"/>
    </xf>
    <xf numFmtId="4" fontId="17" fillId="2" borderId="18" xfId="0" applyNumberFormat="1" applyFont="1" applyFill="1" applyBorder="1" applyAlignment="1" applyProtection="1">
      <alignment vertical="justify"/>
      <protection locked="0"/>
    </xf>
    <xf numFmtId="4" fontId="17" fillId="2" borderId="2" xfId="0" applyNumberFormat="1" applyFont="1" applyFill="1" applyBorder="1" applyAlignment="1" applyProtection="1">
      <alignment vertical="justify"/>
      <protection locked="0"/>
    </xf>
    <xf numFmtId="4" fontId="17" fillId="2" borderId="9" xfId="0" applyNumberFormat="1" applyFont="1" applyFill="1" applyBorder="1" applyAlignment="1" applyProtection="1">
      <alignment vertical="justify"/>
      <protection locked="0"/>
    </xf>
    <xf numFmtId="4" fontId="17" fillId="0" borderId="19" xfId="0" applyNumberFormat="1" applyFont="1" applyFill="1" applyBorder="1" applyAlignment="1" applyProtection="1">
      <alignment vertical="justify"/>
      <protection locked="0"/>
    </xf>
    <xf numFmtId="0" fontId="16" fillId="0" borderId="0" xfId="0" applyFont="1" applyFill="1" applyBorder="1" applyProtection="1">
      <protection locked="0"/>
    </xf>
    <xf numFmtId="0" fontId="20" fillId="0" borderId="0" xfId="0" applyFont="1" applyBorder="1" applyAlignment="1" applyProtection="1">
      <alignment wrapText="1"/>
      <protection locked="0"/>
    </xf>
    <xf numFmtId="4" fontId="0" fillId="3" borderId="8" xfId="0" applyNumberFormat="1" applyFill="1" applyBorder="1" applyAlignment="1" applyProtection="1">
      <alignment vertical="top"/>
      <protection locked="0"/>
    </xf>
    <xf numFmtId="4" fontId="5" fillId="3" borderId="8" xfId="0" applyNumberFormat="1" applyFont="1" applyFill="1" applyBorder="1" applyAlignment="1" applyProtection="1">
      <alignment vertical="top"/>
      <protection locked="0"/>
    </xf>
    <xf numFmtId="10" fontId="8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43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center" vertical="center" wrapText="1"/>
    </xf>
    <xf numFmtId="0" fontId="3" fillId="6" borderId="44" xfId="0" applyFont="1" applyFill="1" applyBorder="1" applyAlignment="1">
      <alignment horizontal="center" vertical="center" wrapText="1"/>
    </xf>
    <xf numFmtId="0" fontId="3" fillId="6" borderId="46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right" vertical="justify" wrapText="1"/>
    </xf>
    <xf numFmtId="0" fontId="3" fillId="0" borderId="49" xfId="0" applyFont="1" applyFill="1" applyBorder="1" applyAlignment="1">
      <alignment horizontal="right" vertical="justify" wrapText="1"/>
    </xf>
    <xf numFmtId="0" fontId="3" fillId="6" borderId="42" xfId="0" applyFon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horizontal="center" vertical="center" wrapText="1"/>
    </xf>
    <xf numFmtId="3" fontId="3" fillId="6" borderId="18" xfId="0" applyNumberFormat="1" applyFont="1" applyFill="1" applyBorder="1" applyAlignment="1">
      <alignment horizontal="center" vertical="center" wrapText="1"/>
    </xf>
    <xf numFmtId="3" fontId="3" fillId="6" borderId="19" xfId="0" applyNumberFormat="1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right" vertical="justify"/>
    </xf>
    <xf numFmtId="0" fontId="11" fillId="0" borderId="49" xfId="0" applyFont="1" applyFill="1" applyBorder="1" applyAlignment="1">
      <alignment horizontal="right" vertical="justify"/>
    </xf>
    <xf numFmtId="0" fontId="11" fillId="0" borderId="45" xfId="0" applyFont="1" applyFill="1" applyBorder="1" applyAlignment="1">
      <alignment horizontal="right" vertical="justify"/>
    </xf>
    <xf numFmtId="0" fontId="19" fillId="0" borderId="0" xfId="0" applyFont="1" applyBorder="1" applyAlignment="1">
      <alignment horizontal="left" vertical="center" wrapText="1"/>
    </xf>
    <xf numFmtId="0" fontId="4" fillId="6" borderId="2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left"/>
    </xf>
    <xf numFmtId="0" fontId="24" fillId="4" borderId="22" xfId="0" applyFont="1" applyFill="1" applyBorder="1" applyAlignment="1">
      <alignment horizontal="left"/>
    </xf>
  </cellXfs>
  <cellStyles count="4">
    <cellStyle name="Euro" xfId="1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F69"/>
  <sheetViews>
    <sheetView topLeftCell="A37" zoomScaleNormal="100" workbookViewId="0">
      <selection activeCell="D11" sqref="D11:D12"/>
    </sheetView>
  </sheetViews>
  <sheetFormatPr baseColWidth="10" defaultRowHeight="12.75" x14ac:dyDescent="0.2"/>
  <cols>
    <col min="1" max="1" width="13.42578125" customWidth="1"/>
    <col min="2" max="2" width="45.42578125" customWidth="1"/>
    <col min="3" max="3" width="7.42578125" customWidth="1"/>
    <col min="4" max="4" width="11.7109375" customWidth="1"/>
    <col min="5" max="6" width="21.42578125" customWidth="1"/>
    <col min="8" max="8" width="9.5703125" customWidth="1"/>
  </cols>
  <sheetData>
    <row r="4" spans="1:6" x14ac:dyDescent="0.2">
      <c r="F4" s="77" t="s">
        <v>93</v>
      </c>
    </row>
    <row r="5" spans="1:6" ht="18" x14ac:dyDescent="0.25">
      <c r="A5" s="4" t="s">
        <v>28</v>
      </c>
      <c r="B5" s="4" t="s">
        <v>94</v>
      </c>
    </row>
    <row r="6" spans="1:6" ht="13.5" thickBot="1" x14ac:dyDescent="0.25">
      <c r="A6" s="1"/>
      <c r="B6" s="1"/>
      <c r="C6" s="1"/>
      <c r="D6" s="2"/>
      <c r="E6" s="2"/>
      <c r="F6" s="2"/>
    </row>
    <row r="7" spans="1:6" ht="22.5" x14ac:dyDescent="0.2">
      <c r="A7" s="167" t="s">
        <v>43</v>
      </c>
      <c r="B7" s="171" t="s">
        <v>2</v>
      </c>
      <c r="C7" s="163" t="s">
        <v>49</v>
      </c>
      <c r="D7" s="169" t="s">
        <v>73</v>
      </c>
      <c r="E7" s="99" t="s">
        <v>51</v>
      </c>
      <c r="F7" s="161" t="s">
        <v>20</v>
      </c>
    </row>
    <row r="8" spans="1:6" ht="13.5" thickBot="1" x14ac:dyDescent="0.25">
      <c r="A8" s="168"/>
      <c r="B8" s="172"/>
      <c r="C8" s="164"/>
      <c r="D8" s="170"/>
      <c r="E8" s="148">
        <f>C69</f>
        <v>0.40720000000000001</v>
      </c>
      <c r="F8" s="162"/>
    </row>
    <row r="9" spans="1:6" ht="15.75" x14ac:dyDescent="0.2">
      <c r="A9" s="60"/>
      <c r="B9" s="61"/>
      <c r="C9" s="61"/>
      <c r="D9" s="62"/>
      <c r="E9" s="63"/>
      <c r="F9" s="64"/>
    </row>
    <row r="10" spans="1:6" x14ac:dyDescent="0.2">
      <c r="A10" s="27" t="s">
        <v>78</v>
      </c>
      <c r="B10" s="28" t="s">
        <v>79</v>
      </c>
      <c r="C10" s="33"/>
      <c r="D10" s="146">
        <v>1</v>
      </c>
      <c r="E10" s="29">
        <f t="shared" ref="E10:E50" si="0">E$8*$D10</f>
        <v>0.40720000000000001</v>
      </c>
      <c r="F10" s="30">
        <f t="shared" ref="F10:F21" si="1">SUM(D10:E10)</f>
        <v>1.4072</v>
      </c>
    </row>
    <row r="11" spans="1:6" x14ac:dyDescent="0.2">
      <c r="A11" s="27" t="s">
        <v>62</v>
      </c>
      <c r="B11" s="28" t="s">
        <v>57</v>
      </c>
      <c r="C11" s="33"/>
      <c r="D11" s="146">
        <v>1</v>
      </c>
      <c r="E11" s="29">
        <f>E$8*$D11</f>
        <v>0.40720000000000001</v>
      </c>
      <c r="F11" s="30">
        <f t="shared" si="1"/>
        <v>1.4072</v>
      </c>
    </row>
    <row r="12" spans="1:6" x14ac:dyDescent="0.2">
      <c r="A12" s="27" t="s">
        <v>78</v>
      </c>
      <c r="B12" s="28" t="s">
        <v>26</v>
      </c>
      <c r="C12" s="33"/>
      <c r="D12" s="146">
        <v>1</v>
      </c>
      <c r="E12" s="29">
        <f t="shared" si="0"/>
        <v>0.40720000000000001</v>
      </c>
      <c r="F12" s="30">
        <f t="shared" si="1"/>
        <v>1.4072</v>
      </c>
    </row>
    <row r="13" spans="1:6" x14ac:dyDescent="0.2">
      <c r="A13" s="27" t="s">
        <v>62</v>
      </c>
      <c r="B13" s="28" t="s">
        <v>27</v>
      </c>
      <c r="C13" s="33"/>
      <c r="D13" s="146">
        <v>1</v>
      </c>
      <c r="E13" s="29">
        <f t="shared" si="0"/>
        <v>0.40720000000000001</v>
      </c>
      <c r="F13" s="30">
        <f t="shared" si="1"/>
        <v>1.4072</v>
      </c>
    </row>
    <row r="14" spans="1:6" x14ac:dyDescent="0.2">
      <c r="A14" s="27" t="s">
        <v>62</v>
      </c>
      <c r="B14" s="28" t="s">
        <v>118</v>
      </c>
      <c r="C14" s="33"/>
      <c r="D14" s="146">
        <v>1</v>
      </c>
      <c r="E14" s="29">
        <f t="shared" si="0"/>
        <v>0.40720000000000001</v>
      </c>
      <c r="F14" s="30">
        <f t="shared" si="1"/>
        <v>1.4072</v>
      </c>
    </row>
    <row r="15" spans="1:6" x14ac:dyDescent="0.2">
      <c r="A15" s="27" t="s">
        <v>62</v>
      </c>
      <c r="B15" s="28" t="s">
        <v>118</v>
      </c>
      <c r="C15" s="33"/>
      <c r="D15" s="146">
        <v>1</v>
      </c>
      <c r="E15" s="29">
        <f t="shared" si="0"/>
        <v>0.40720000000000001</v>
      </c>
      <c r="F15" s="30">
        <f t="shared" si="1"/>
        <v>1.4072</v>
      </c>
    </row>
    <row r="16" spans="1:6" x14ac:dyDescent="0.2">
      <c r="A16" s="27" t="s">
        <v>62</v>
      </c>
      <c r="B16" s="28" t="s">
        <v>118</v>
      </c>
      <c r="C16" s="33"/>
      <c r="D16" s="146">
        <v>1</v>
      </c>
      <c r="E16" s="29">
        <f t="shared" si="0"/>
        <v>0.40720000000000001</v>
      </c>
      <c r="F16" s="30">
        <f t="shared" si="1"/>
        <v>1.4072</v>
      </c>
    </row>
    <row r="17" spans="1:6" x14ac:dyDescent="0.2">
      <c r="A17" s="27" t="s">
        <v>62</v>
      </c>
      <c r="B17" s="28" t="s">
        <v>118</v>
      </c>
      <c r="C17" s="33"/>
      <c r="D17" s="146">
        <v>1</v>
      </c>
      <c r="E17" s="29">
        <f t="shared" si="0"/>
        <v>0.40720000000000001</v>
      </c>
      <c r="F17" s="30">
        <f t="shared" si="1"/>
        <v>1.4072</v>
      </c>
    </row>
    <row r="18" spans="1:6" x14ac:dyDescent="0.2">
      <c r="A18" s="27" t="s">
        <v>62</v>
      </c>
      <c r="B18" s="28" t="s">
        <v>118</v>
      </c>
      <c r="C18" s="33"/>
      <c r="D18" s="146">
        <v>1</v>
      </c>
      <c r="E18" s="29">
        <f t="shared" si="0"/>
        <v>0.40720000000000001</v>
      </c>
      <c r="F18" s="30">
        <f t="shared" si="1"/>
        <v>1.4072</v>
      </c>
    </row>
    <row r="19" spans="1:6" s="12" customFormat="1" x14ac:dyDescent="0.2">
      <c r="A19" s="132"/>
      <c r="B19" s="34" t="s">
        <v>63</v>
      </c>
      <c r="C19" s="133"/>
      <c r="D19" s="147"/>
      <c r="E19" s="135"/>
      <c r="F19" s="35">
        <f>SUM(F10:F18)</f>
        <v>12.664799999999998</v>
      </c>
    </row>
    <row r="20" spans="1:6" x14ac:dyDescent="0.2">
      <c r="A20" s="27"/>
      <c r="B20" s="28"/>
      <c r="C20" s="33"/>
      <c r="D20" s="147"/>
      <c r="E20" s="131"/>
      <c r="F20" s="30"/>
    </row>
    <row r="21" spans="1:6" x14ac:dyDescent="0.2">
      <c r="A21" s="27" t="s">
        <v>80</v>
      </c>
      <c r="B21" s="28" t="s">
        <v>57</v>
      </c>
      <c r="C21" s="33"/>
      <c r="D21" s="146">
        <v>1</v>
      </c>
      <c r="E21" s="29">
        <f t="shared" si="0"/>
        <v>0.40720000000000001</v>
      </c>
      <c r="F21" s="30">
        <f t="shared" si="1"/>
        <v>1.4072</v>
      </c>
    </row>
    <row r="22" spans="1:6" x14ac:dyDescent="0.2">
      <c r="A22" s="27" t="s">
        <v>80</v>
      </c>
      <c r="B22" s="28" t="s">
        <v>27</v>
      </c>
      <c r="C22" s="33"/>
      <c r="D22" s="146">
        <v>1</v>
      </c>
      <c r="E22" s="29">
        <f t="shared" si="0"/>
        <v>0.40720000000000001</v>
      </c>
      <c r="F22" s="30">
        <f t="shared" ref="F22:F34" si="2">SUM(D22:E22)</f>
        <v>1.4072</v>
      </c>
    </row>
    <row r="23" spans="1:6" x14ac:dyDescent="0.2">
      <c r="A23" s="27" t="s">
        <v>80</v>
      </c>
      <c r="B23" s="28" t="s">
        <v>118</v>
      </c>
      <c r="C23" s="33"/>
      <c r="D23" s="146">
        <v>1</v>
      </c>
      <c r="E23" s="29">
        <f t="shared" si="0"/>
        <v>0.40720000000000001</v>
      </c>
      <c r="F23" s="30">
        <f t="shared" si="2"/>
        <v>1.4072</v>
      </c>
    </row>
    <row r="24" spans="1:6" x14ac:dyDescent="0.2">
      <c r="A24" s="27" t="s">
        <v>80</v>
      </c>
      <c r="B24" s="28" t="s">
        <v>118</v>
      </c>
      <c r="C24" s="33"/>
      <c r="D24" s="146">
        <v>1</v>
      </c>
      <c r="E24" s="29">
        <f t="shared" si="0"/>
        <v>0.40720000000000001</v>
      </c>
      <c r="F24" s="30">
        <f t="shared" si="2"/>
        <v>1.4072</v>
      </c>
    </row>
    <row r="25" spans="1:6" s="12" customFormat="1" x14ac:dyDescent="0.2">
      <c r="A25" s="132"/>
      <c r="B25" s="34" t="s">
        <v>87</v>
      </c>
      <c r="C25" s="133"/>
      <c r="D25" s="147"/>
      <c r="E25" s="135"/>
      <c r="F25" s="35">
        <f>SUM(F21:F24)</f>
        <v>5.6288</v>
      </c>
    </row>
    <row r="26" spans="1:6" x14ac:dyDescent="0.2">
      <c r="A26" s="27"/>
      <c r="B26" s="28"/>
      <c r="C26" s="33"/>
      <c r="D26" s="147"/>
      <c r="E26" s="131"/>
      <c r="F26" s="30"/>
    </row>
    <row r="27" spans="1:6" x14ac:dyDescent="0.2">
      <c r="A27" s="27" t="s">
        <v>81</v>
      </c>
      <c r="B27" s="28" t="s">
        <v>57</v>
      </c>
      <c r="C27" s="33"/>
      <c r="D27" s="146">
        <v>1</v>
      </c>
      <c r="E27" s="29">
        <f t="shared" si="0"/>
        <v>0.40720000000000001</v>
      </c>
      <c r="F27" s="30">
        <f t="shared" si="2"/>
        <v>1.4072</v>
      </c>
    </row>
    <row r="28" spans="1:6" x14ac:dyDescent="0.2">
      <c r="A28" s="27" t="s">
        <v>81</v>
      </c>
      <c r="B28" s="28" t="s">
        <v>27</v>
      </c>
      <c r="C28" s="33"/>
      <c r="D28" s="146">
        <v>1</v>
      </c>
      <c r="E28" s="29">
        <f t="shared" si="0"/>
        <v>0.40720000000000001</v>
      </c>
      <c r="F28" s="30">
        <f t="shared" si="2"/>
        <v>1.4072</v>
      </c>
    </row>
    <row r="29" spans="1:6" x14ac:dyDescent="0.2">
      <c r="A29" s="27" t="s">
        <v>81</v>
      </c>
      <c r="B29" s="28" t="s">
        <v>118</v>
      </c>
      <c r="C29" s="33"/>
      <c r="D29" s="146">
        <v>1</v>
      </c>
      <c r="E29" s="29">
        <f t="shared" si="0"/>
        <v>0.40720000000000001</v>
      </c>
      <c r="F29" s="30">
        <f t="shared" si="2"/>
        <v>1.4072</v>
      </c>
    </row>
    <row r="30" spans="1:6" x14ac:dyDescent="0.2">
      <c r="A30" s="27" t="s">
        <v>81</v>
      </c>
      <c r="B30" s="28" t="s">
        <v>118</v>
      </c>
      <c r="C30" s="33"/>
      <c r="D30" s="146">
        <v>1</v>
      </c>
      <c r="E30" s="29">
        <f t="shared" si="0"/>
        <v>0.40720000000000001</v>
      </c>
      <c r="F30" s="30">
        <f t="shared" si="2"/>
        <v>1.4072</v>
      </c>
    </row>
    <row r="31" spans="1:6" s="12" customFormat="1" x14ac:dyDescent="0.2">
      <c r="A31" s="132"/>
      <c r="B31" s="34" t="s">
        <v>88</v>
      </c>
      <c r="C31" s="133"/>
      <c r="D31" s="147"/>
      <c r="E31" s="134"/>
      <c r="F31" s="35">
        <f>SUM(F27:F30)</f>
        <v>5.6288</v>
      </c>
    </row>
    <row r="32" spans="1:6" x14ac:dyDescent="0.2">
      <c r="A32" s="27"/>
      <c r="B32" s="28"/>
      <c r="C32" s="33"/>
      <c r="D32" s="147"/>
      <c r="E32" s="29"/>
      <c r="F32" s="30"/>
    </row>
    <row r="33" spans="1:6" x14ac:dyDescent="0.2">
      <c r="A33" s="27" t="s">
        <v>64</v>
      </c>
      <c r="B33" s="28" t="s">
        <v>82</v>
      </c>
      <c r="C33" s="33"/>
      <c r="D33" s="146">
        <v>1</v>
      </c>
      <c r="E33" s="29">
        <f t="shared" si="0"/>
        <v>0.40720000000000001</v>
      </c>
      <c r="F33" s="30">
        <f t="shared" si="2"/>
        <v>1.4072</v>
      </c>
    </row>
    <row r="34" spans="1:6" x14ac:dyDescent="0.2">
      <c r="A34" s="27" t="s">
        <v>64</v>
      </c>
      <c r="B34" s="28" t="s">
        <v>118</v>
      </c>
      <c r="C34" s="33"/>
      <c r="D34" s="146">
        <v>1</v>
      </c>
      <c r="E34" s="29">
        <f t="shared" si="0"/>
        <v>0.40720000000000001</v>
      </c>
      <c r="F34" s="30">
        <f t="shared" si="2"/>
        <v>1.4072</v>
      </c>
    </row>
    <row r="35" spans="1:6" s="12" customFormat="1" x14ac:dyDescent="0.2">
      <c r="A35" s="132"/>
      <c r="B35" s="34" t="s">
        <v>65</v>
      </c>
      <c r="C35" s="133"/>
      <c r="D35" s="147"/>
      <c r="E35" s="134"/>
      <c r="F35" s="35">
        <f>SUM(F33:F34)</f>
        <v>2.8144</v>
      </c>
    </row>
    <row r="36" spans="1:6" x14ac:dyDescent="0.2">
      <c r="A36" s="27"/>
      <c r="B36" s="28"/>
      <c r="C36" s="33"/>
      <c r="D36" s="147"/>
      <c r="E36" s="29"/>
      <c r="F36" s="30"/>
    </row>
    <row r="37" spans="1:6" x14ac:dyDescent="0.2">
      <c r="A37" s="27" t="s">
        <v>83</v>
      </c>
      <c r="B37" s="28" t="s">
        <v>82</v>
      </c>
      <c r="C37" s="33"/>
      <c r="D37" s="146">
        <v>1</v>
      </c>
      <c r="E37" s="29">
        <f t="shared" si="0"/>
        <v>0.40720000000000001</v>
      </c>
      <c r="F37" s="30">
        <f t="shared" ref="F37:F38" si="3">SUM(D37:E37)</f>
        <v>1.4072</v>
      </c>
    </row>
    <row r="38" spans="1:6" x14ac:dyDescent="0.2">
      <c r="A38" s="27" t="s">
        <v>83</v>
      </c>
      <c r="B38" s="28" t="s">
        <v>118</v>
      </c>
      <c r="C38" s="33"/>
      <c r="D38" s="146">
        <v>1</v>
      </c>
      <c r="E38" s="29">
        <f t="shared" si="0"/>
        <v>0.40720000000000001</v>
      </c>
      <c r="F38" s="30">
        <f t="shared" si="3"/>
        <v>1.4072</v>
      </c>
    </row>
    <row r="39" spans="1:6" s="12" customFormat="1" x14ac:dyDescent="0.2">
      <c r="A39" s="132"/>
      <c r="B39" s="34" t="s">
        <v>89</v>
      </c>
      <c r="C39" s="133"/>
      <c r="D39" s="147"/>
      <c r="E39" s="134"/>
      <c r="F39" s="35">
        <f>SUM(F37:F38)</f>
        <v>2.8144</v>
      </c>
    </row>
    <row r="40" spans="1:6" x14ac:dyDescent="0.2">
      <c r="A40" s="27"/>
      <c r="B40" s="28"/>
      <c r="C40" s="33"/>
      <c r="D40" s="147"/>
      <c r="E40" s="29"/>
      <c r="F40" s="30"/>
    </row>
    <row r="41" spans="1:6" x14ac:dyDescent="0.2">
      <c r="A41" s="27" t="s">
        <v>84</v>
      </c>
      <c r="B41" s="28" t="s">
        <v>82</v>
      </c>
      <c r="C41" s="33"/>
      <c r="D41" s="146">
        <v>1</v>
      </c>
      <c r="E41" s="29">
        <f t="shared" si="0"/>
        <v>0.40720000000000001</v>
      </c>
      <c r="F41" s="30">
        <f t="shared" ref="F41:F42" si="4">SUM(D41:E41)</f>
        <v>1.4072</v>
      </c>
    </row>
    <row r="42" spans="1:6" x14ac:dyDescent="0.2">
      <c r="A42" s="27" t="s">
        <v>84</v>
      </c>
      <c r="B42" s="28" t="s">
        <v>118</v>
      </c>
      <c r="C42" s="33"/>
      <c r="D42" s="146">
        <v>1</v>
      </c>
      <c r="E42" s="29">
        <f t="shared" si="0"/>
        <v>0.40720000000000001</v>
      </c>
      <c r="F42" s="30">
        <f t="shared" si="4"/>
        <v>1.4072</v>
      </c>
    </row>
    <row r="43" spans="1:6" s="12" customFormat="1" x14ac:dyDescent="0.2">
      <c r="A43" s="132"/>
      <c r="B43" s="34" t="s">
        <v>90</v>
      </c>
      <c r="C43" s="133"/>
      <c r="D43" s="147"/>
      <c r="E43" s="134"/>
      <c r="F43" s="35">
        <f>SUM(F41:F42)</f>
        <v>2.8144</v>
      </c>
    </row>
    <row r="44" spans="1:6" x14ac:dyDescent="0.2">
      <c r="A44" s="27"/>
      <c r="B44" s="28"/>
      <c r="C44" s="33"/>
      <c r="D44" s="147"/>
      <c r="E44" s="29"/>
      <c r="F44" s="30"/>
    </row>
    <row r="45" spans="1:6" x14ac:dyDescent="0.2">
      <c r="A45" s="27" t="s">
        <v>86</v>
      </c>
      <c r="B45" s="28" t="s">
        <v>82</v>
      </c>
      <c r="C45" s="33"/>
      <c r="D45" s="146">
        <v>1</v>
      </c>
      <c r="E45" s="29">
        <f t="shared" si="0"/>
        <v>0.40720000000000001</v>
      </c>
      <c r="F45" s="30">
        <f t="shared" ref="F45:F46" si="5">SUM(D45:E45)</f>
        <v>1.4072</v>
      </c>
    </row>
    <row r="46" spans="1:6" x14ac:dyDescent="0.2">
      <c r="A46" s="27" t="s">
        <v>86</v>
      </c>
      <c r="B46" s="28" t="s">
        <v>118</v>
      </c>
      <c r="C46" s="33"/>
      <c r="D46" s="146">
        <v>1</v>
      </c>
      <c r="E46" s="29">
        <f t="shared" si="0"/>
        <v>0.40720000000000001</v>
      </c>
      <c r="F46" s="30">
        <f t="shared" si="5"/>
        <v>1.4072</v>
      </c>
    </row>
    <row r="47" spans="1:6" s="12" customFormat="1" x14ac:dyDescent="0.2">
      <c r="A47" s="27"/>
      <c r="B47" s="34" t="s">
        <v>92</v>
      </c>
      <c r="C47" s="133"/>
      <c r="D47" s="147"/>
      <c r="E47" s="134"/>
      <c r="F47" s="35">
        <f>SUM(F45:F46)</f>
        <v>2.8144</v>
      </c>
    </row>
    <row r="48" spans="1:6" x14ac:dyDescent="0.2">
      <c r="A48" s="27"/>
      <c r="B48" s="28"/>
      <c r="C48" s="33"/>
      <c r="D48" s="147"/>
      <c r="E48" s="29"/>
      <c r="F48" s="30"/>
    </row>
    <row r="49" spans="1:6" x14ac:dyDescent="0.2">
      <c r="A49" s="27" t="s">
        <v>85</v>
      </c>
      <c r="B49" s="28" t="s">
        <v>82</v>
      </c>
      <c r="C49" s="33"/>
      <c r="D49" s="146">
        <v>1</v>
      </c>
      <c r="E49" s="29">
        <f t="shared" si="0"/>
        <v>0.40720000000000001</v>
      </c>
      <c r="F49" s="30">
        <f t="shared" ref="F49:F50" si="6">SUM(D49:E49)</f>
        <v>1.4072</v>
      </c>
    </row>
    <row r="50" spans="1:6" x14ac:dyDescent="0.2">
      <c r="A50" s="27" t="s">
        <v>85</v>
      </c>
      <c r="B50" s="28" t="s">
        <v>118</v>
      </c>
      <c r="C50" s="33"/>
      <c r="D50" s="146">
        <v>1</v>
      </c>
      <c r="E50" s="29">
        <f t="shared" si="0"/>
        <v>0.40720000000000001</v>
      </c>
      <c r="F50" s="30">
        <f t="shared" si="6"/>
        <v>1.4072</v>
      </c>
    </row>
    <row r="51" spans="1:6" s="12" customFormat="1" x14ac:dyDescent="0.2">
      <c r="A51" s="132"/>
      <c r="B51" s="34" t="s">
        <v>91</v>
      </c>
      <c r="C51" s="133"/>
      <c r="D51" s="147"/>
      <c r="E51" s="134"/>
      <c r="F51" s="35">
        <f>SUM(F49:F50)</f>
        <v>2.8144</v>
      </c>
    </row>
    <row r="52" spans="1:6" s="12" customFormat="1" x14ac:dyDescent="0.2">
      <c r="A52" s="132"/>
      <c r="B52" s="34"/>
      <c r="C52" s="133"/>
      <c r="D52" s="147"/>
      <c r="E52" s="134"/>
      <c r="F52" s="35"/>
    </row>
    <row r="53" spans="1:6" s="12" customFormat="1" x14ac:dyDescent="0.2">
      <c r="A53" s="27" t="s">
        <v>101</v>
      </c>
      <c r="B53" s="28" t="s">
        <v>82</v>
      </c>
      <c r="C53" s="33"/>
      <c r="D53" s="146">
        <v>1</v>
      </c>
      <c r="E53" s="29">
        <f t="shared" ref="E53:E54" si="7">E$8*$D53</f>
        <v>0.40720000000000001</v>
      </c>
      <c r="F53" s="30">
        <f t="shared" ref="F53:F54" si="8">SUM(D53:E53)</f>
        <v>1.4072</v>
      </c>
    </row>
    <row r="54" spans="1:6" s="12" customFormat="1" x14ac:dyDescent="0.2">
      <c r="A54" s="27" t="s">
        <v>101</v>
      </c>
      <c r="B54" s="28" t="s">
        <v>118</v>
      </c>
      <c r="C54" s="33"/>
      <c r="D54" s="146">
        <v>1</v>
      </c>
      <c r="E54" s="29">
        <f t="shared" si="7"/>
        <v>0.40720000000000001</v>
      </c>
      <c r="F54" s="30">
        <f t="shared" si="8"/>
        <v>1.4072</v>
      </c>
    </row>
    <row r="55" spans="1:6" x14ac:dyDescent="0.2">
      <c r="A55" s="132"/>
      <c r="B55" s="34" t="s">
        <v>102</v>
      </c>
      <c r="C55" s="133"/>
      <c r="D55" s="31"/>
      <c r="E55" s="134"/>
      <c r="F55" s="35">
        <f>SUM(F53:F54)</f>
        <v>2.8144</v>
      </c>
    </row>
    <row r="56" spans="1:6" ht="13.5" thickBot="1" x14ac:dyDescent="0.25">
      <c r="A56" s="27"/>
      <c r="B56" s="28"/>
      <c r="C56" s="33"/>
      <c r="D56" s="31"/>
      <c r="E56" s="29"/>
      <c r="F56" s="30"/>
    </row>
    <row r="57" spans="1:6" ht="13.5" thickBot="1" x14ac:dyDescent="0.25">
      <c r="A57" s="165"/>
      <c r="B57" s="166"/>
      <c r="C57" s="166"/>
      <c r="D57" s="166"/>
      <c r="E57" s="166"/>
      <c r="F57" s="32"/>
    </row>
    <row r="58" spans="1:6" ht="5.25" customHeight="1" x14ac:dyDescent="0.2"/>
    <row r="60" spans="1:6" x14ac:dyDescent="0.2">
      <c r="A60" s="123" t="s">
        <v>12</v>
      </c>
      <c r="B60" s="123" t="s">
        <v>58</v>
      </c>
      <c r="C60" s="123" t="s">
        <v>59</v>
      </c>
      <c r="F60" s="89"/>
    </row>
    <row r="61" spans="1:6" x14ac:dyDescent="0.2">
      <c r="A61" s="149">
        <v>1</v>
      </c>
      <c r="B61" s="150" t="s">
        <v>60</v>
      </c>
      <c r="C61" s="151">
        <v>0.1</v>
      </c>
    </row>
    <row r="62" spans="1:6" x14ac:dyDescent="0.2">
      <c r="A62" s="149"/>
      <c r="B62" s="150"/>
      <c r="C62" s="151">
        <v>6.7100000000000007E-2</v>
      </c>
    </row>
    <row r="63" spans="1:6" x14ac:dyDescent="0.2">
      <c r="A63" s="149"/>
      <c r="B63" s="150"/>
      <c r="C63" s="151">
        <v>8.3299999999999999E-2</v>
      </c>
    </row>
    <row r="64" spans="1:6" x14ac:dyDescent="0.2">
      <c r="A64" s="149"/>
      <c r="B64" s="150"/>
      <c r="C64" s="151">
        <v>8.3299999999999999E-2</v>
      </c>
    </row>
    <row r="65" spans="1:3" x14ac:dyDescent="0.2">
      <c r="A65" s="149"/>
      <c r="B65" s="150"/>
      <c r="C65" s="151">
        <v>0</v>
      </c>
    </row>
    <row r="66" spans="1:3" x14ac:dyDescent="0.2">
      <c r="A66" s="149"/>
      <c r="B66" s="150"/>
      <c r="C66" s="151">
        <v>5.3499999999999999E-2</v>
      </c>
    </row>
    <row r="67" spans="1:3" x14ac:dyDescent="0.2">
      <c r="A67" s="149"/>
      <c r="B67" s="150"/>
      <c r="C67" s="151">
        <v>0.01</v>
      </c>
    </row>
    <row r="68" spans="1:3" x14ac:dyDescent="0.2">
      <c r="A68" s="149"/>
      <c r="B68" s="150"/>
      <c r="C68" s="151">
        <v>0.01</v>
      </c>
    </row>
    <row r="69" spans="1:3" x14ac:dyDescent="0.2">
      <c r="A69" s="74"/>
      <c r="B69" s="75" t="s">
        <v>61</v>
      </c>
      <c r="C69" s="76">
        <f>+SUM(C61:C68)</f>
        <v>0.40720000000000001</v>
      </c>
    </row>
  </sheetData>
  <sheetProtection algorithmName="SHA-512" hashValue="0uGnPtyX7Q549wPtlJh7HHlAnbRguTCFDr6YKCkhrWH6tO68P1+FctUQTfdyBH8kh+AgznI06f6wjL/YxGIMNg==" saltValue="KZLk6BdnkIcWuvOmIGQm6w==" spinCount="100000" sheet="1" objects="1" scenarios="1" insertRows="0" selectLockedCells="1" autoFilter="0"/>
  <mergeCells count="6">
    <mergeCell ref="F7:F8"/>
    <mergeCell ref="C7:C8"/>
    <mergeCell ref="A57:E57"/>
    <mergeCell ref="A7:A8"/>
    <mergeCell ref="D7:D8"/>
    <mergeCell ref="B7:B8"/>
  </mergeCells>
  <phoneticPr fontId="12" type="noConversion"/>
  <printOptions horizontalCentered="1"/>
  <pageMargins left="0.98425196850393704" right="0.74803149606299213" top="0.15748031496062992" bottom="0.55118110236220474" header="0" footer="0"/>
  <pageSetup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E45"/>
  <sheetViews>
    <sheetView topLeftCell="A7" zoomScale="85" zoomScaleNormal="85" workbookViewId="0">
      <selection activeCell="D27" sqref="D27"/>
    </sheetView>
  </sheetViews>
  <sheetFormatPr baseColWidth="10" defaultRowHeight="12.75" x14ac:dyDescent="0.2"/>
  <cols>
    <col min="1" max="1" width="4.42578125" customWidth="1"/>
    <col min="2" max="2" width="31.28515625" customWidth="1"/>
    <col min="3" max="3" width="6.85546875" customWidth="1"/>
    <col min="4" max="4" width="7.7109375" bestFit="1" customWidth="1"/>
    <col min="5" max="5" width="6.140625" customWidth="1"/>
    <col min="6" max="6" width="6.85546875" customWidth="1"/>
    <col min="7" max="13" width="5.7109375" customWidth="1"/>
    <col min="14" max="14" width="8.28515625" customWidth="1"/>
    <col min="15" max="15" width="9.42578125" customWidth="1"/>
    <col min="16" max="16" width="9.140625" customWidth="1"/>
    <col min="17" max="17" width="9.28515625" bestFit="1" customWidth="1"/>
    <col min="18" max="18" width="13.42578125" bestFit="1" customWidth="1"/>
    <col min="19" max="19" width="15.28515625" bestFit="1" customWidth="1"/>
    <col min="20" max="20" width="9.28515625" bestFit="1" customWidth="1"/>
    <col min="21" max="21" width="13.5703125" bestFit="1" customWidth="1"/>
    <col min="22" max="25" width="9.28515625" bestFit="1" customWidth="1"/>
  </cols>
  <sheetData>
    <row r="5" spans="1:26" x14ac:dyDescent="0.2">
      <c r="Q5" s="77"/>
      <c r="R5" s="77"/>
      <c r="S5" s="77"/>
      <c r="T5" s="77"/>
      <c r="U5" s="77"/>
      <c r="V5" s="77"/>
      <c r="W5" s="77"/>
      <c r="X5" s="77"/>
      <c r="Y5" s="77" t="s">
        <v>115</v>
      </c>
    </row>
    <row r="6" spans="1:26" ht="18" x14ac:dyDescent="0.2">
      <c r="A6" s="176" t="s">
        <v>39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30"/>
      <c r="S6" s="130"/>
      <c r="T6" s="130"/>
      <c r="U6" s="130"/>
      <c r="V6" s="130"/>
      <c r="W6" s="130"/>
      <c r="X6" s="130"/>
    </row>
    <row r="7" spans="1:26" ht="13.5" thickBot="1" x14ac:dyDescent="0.25"/>
    <row r="8" spans="1:26" ht="22.5" x14ac:dyDescent="0.2">
      <c r="A8" s="100"/>
      <c r="B8" s="101" t="s">
        <v>5</v>
      </c>
      <c r="C8" s="102" t="s">
        <v>6</v>
      </c>
      <c r="D8" s="103" t="s">
        <v>72</v>
      </c>
      <c r="E8" s="104" t="s">
        <v>1</v>
      </c>
      <c r="F8" s="105" t="s">
        <v>1</v>
      </c>
      <c r="G8" s="105" t="s">
        <v>1</v>
      </c>
      <c r="H8" s="105" t="s">
        <v>1</v>
      </c>
      <c r="I8" s="106" t="s">
        <v>1</v>
      </c>
      <c r="J8" s="105" t="s">
        <v>1</v>
      </c>
      <c r="K8" s="105" t="s">
        <v>1</v>
      </c>
      <c r="L8" s="105" t="s">
        <v>1</v>
      </c>
      <c r="M8" s="105" t="s">
        <v>1</v>
      </c>
      <c r="N8" s="107" t="s">
        <v>1</v>
      </c>
      <c r="O8" s="102" t="s">
        <v>7</v>
      </c>
      <c r="P8" s="106" t="s">
        <v>8</v>
      </c>
      <c r="Q8" s="107" t="s">
        <v>9</v>
      </c>
      <c r="R8" s="107" t="s">
        <v>9</v>
      </c>
      <c r="S8" s="107" t="s">
        <v>9</v>
      </c>
      <c r="T8" s="107" t="s">
        <v>9</v>
      </c>
      <c r="U8" s="107" t="s">
        <v>9</v>
      </c>
      <c r="V8" s="107" t="s">
        <v>9</v>
      </c>
      <c r="W8" s="107" t="s">
        <v>9</v>
      </c>
      <c r="X8" s="107" t="s">
        <v>9</v>
      </c>
      <c r="Y8" s="107" t="s">
        <v>9</v>
      </c>
      <c r="Z8" s="94"/>
    </row>
    <row r="9" spans="1:26" ht="13.5" thickBot="1" x14ac:dyDescent="0.25">
      <c r="A9" s="108" t="s">
        <v>12</v>
      </c>
      <c r="B9" s="109"/>
      <c r="C9" s="110"/>
      <c r="D9" s="111" t="s">
        <v>4</v>
      </c>
      <c r="E9" s="112" t="s">
        <v>66</v>
      </c>
      <c r="F9" s="111" t="s">
        <v>96</v>
      </c>
      <c r="G9" s="111" t="s">
        <v>95</v>
      </c>
      <c r="H9" s="111" t="s">
        <v>68</v>
      </c>
      <c r="I9" s="111" t="s">
        <v>97</v>
      </c>
      <c r="J9" s="111" t="s">
        <v>98</v>
      </c>
      <c r="K9" s="111" t="s">
        <v>100</v>
      </c>
      <c r="L9" s="111" t="s">
        <v>99</v>
      </c>
      <c r="M9" s="111" t="s">
        <v>103</v>
      </c>
      <c r="N9" s="113" t="s">
        <v>3</v>
      </c>
      <c r="O9" s="110" t="s">
        <v>10</v>
      </c>
      <c r="P9" s="111" t="s">
        <v>11</v>
      </c>
      <c r="Q9" s="113" t="s">
        <v>67</v>
      </c>
      <c r="R9" s="113" t="s">
        <v>108</v>
      </c>
      <c r="S9" s="113" t="s">
        <v>109</v>
      </c>
      <c r="T9" s="113" t="s">
        <v>69</v>
      </c>
      <c r="U9" s="113" t="s">
        <v>110</v>
      </c>
      <c r="V9" s="113" t="s">
        <v>111</v>
      </c>
      <c r="W9" s="113" t="s">
        <v>112</v>
      </c>
      <c r="X9" s="113" t="s">
        <v>113</v>
      </c>
      <c r="Y9" s="113" t="s">
        <v>114</v>
      </c>
      <c r="Z9" s="94"/>
    </row>
    <row r="10" spans="1:26" ht="13.5" thickBot="1" x14ac:dyDescent="0.25">
      <c r="A10" s="20" t="s">
        <v>0</v>
      </c>
      <c r="B10" s="56" t="s">
        <v>36</v>
      </c>
      <c r="C10" s="21"/>
      <c r="D10" s="22"/>
      <c r="E10" s="22"/>
      <c r="F10" s="78"/>
      <c r="G10" s="78"/>
      <c r="H10" s="78"/>
      <c r="I10" s="22"/>
      <c r="J10" s="78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6"/>
      <c r="Z10" s="94"/>
    </row>
    <row r="11" spans="1:26" x14ac:dyDescent="0.2">
      <c r="A11" s="49">
        <v>1</v>
      </c>
      <c r="B11" s="57" t="s">
        <v>104</v>
      </c>
      <c r="C11" s="23" t="s">
        <v>14</v>
      </c>
      <c r="D11" s="152">
        <v>1</v>
      </c>
      <c r="E11" s="36">
        <v>5</v>
      </c>
      <c r="F11" s="79">
        <v>2</v>
      </c>
      <c r="G11" s="79">
        <v>2</v>
      </c>
      <c r="H11" s="79">
        <v>1</v>
      </c>
      <c r="I11" s="79">
        <v>1</v>
      </c>
      <c r="J11" s="79">
        <v>1</v>
      </c>
      <c r="K11" s="79">
        <v>1</v>
      </c>
      <c r="L11" s="79">
        <v>1</v>
      </c>
      <c r="M11" s="79">
        <v>1</v>
      </c>
      <c r="N11" s="96">
        <f t="shared" ref="N11:N19" si="0">SUM(E11:M11)</f>
        <v>15</v>
      </c>
      <c r="O11" s="125">
        <v>3</v>
      </c>
      <c r="P11" s="38">
        <f t="shared" ref="P11" si="1">1/O11</f>
        <v>0.33333333333333331</v>
      </c>
      <c r="Q11" s="37">
        <f t="shared" ref="Q11:Q19" si="2">+$D11*E11*$P11/12</f>
        <v>0.13888888888888887</v>
      </c>
      <c r="R11" s="37">
        <f t="shared" ref="R11:Y19" si="3">+$D11*F11*$P11/12</f>
        <v>5.5555555555555552E-2</v>
      </c>
      <c r="S11" s="37">
        <f t="shared" si="3"/>
        <v>5.5555555555555552E-2</v>
      </c>
      <c r="T11" s="37">
        <f t="shared" si="3"/>
        <v>2.7777777777777776E-2</v>
      </c>
      <c r="U11" s="37">
        <f t="shared" si="3"/>
        <v>2.7777777777777776E-2</v>
      </c>
      <c r="V11" s="37">
        <f t="shared" si="3"/>
        <v>2.7777777777777776E-2</v>
      </c>
      <c r="W11" s="37">
        <f t="shared" si="3"/>
        <v>2.7777777777777776E-2</v>
      </c>
      <c r="X11" s="37">
        <f t="shared" si="3"/>
        <v>2.7777777777777776E-2</v>
      </c>
      <c r="Y11" s="95">
        <f t="shared" si="3"/>
        <v>2.7777777777777776E-2</v>
      </c>
      <c r="Z11" s="94"/>
    </row>
    <row r="12" spans="1:26" x14ac:dyDescent="0.2">
      <c r="A12" s="50">
        <v>6</v>
      </c>
      <c r="B12" s="58" t="s">
        <v>29</v>
      </c>
      <c r="C12" s="6" t="s">
        <v>14</v>
      </c>
      <c r="D12" s="153">
        <v>1</v>
      </c>
      <c r="E12" s="7">
        <v>5</v>
      </c>
      <c r="F12" s="80">
        <v>2</v>
      </c>
      <c r="G12" s="80">
        <v>2</v>
      </c>
      <c r="H12" s="80">
        <v>1</v>
      </c>
      <c r="I12" s="80">
        <v>1</v>
      </c>
      <c r="J12" s="80">
        <v>1</v>
      </c>
      <c r="K12" s="80">
        <v>1</v>
      </c>
      <c r="L12" s="80">
        <v>1</v>
      </c>
      <c r="M12" s="80">
        <v>1</v>
      </c>
      <c r="N12" s="97">
        <f t="shared" si="0"/>
        <v>15</v>
      </c>
      <c r="O12" s="126">
        <v>0.5</v>
      </c>
      <c r="P12" s="39">
        <f>1/O12</f>
        <v>2</v>
      </c>
      <c r="Q12" s="43">
        <f t="shared" si="2"/>
        <v>0.83333333333333337</v>
      </c>
      <c r="R12" s="43">
        <f t="shared" si="3"/>
        <v>0.33333333333333331</v>
      </c>
      <c r="S12" s="43">
        <f t="shared" si="3"/>
        <v>0.33333333333333331</v>
      </c>
      <c r="T12" s="43">
        <f t="shared" si="3"/>
        <v>0.16666666666666666</v>
      </c>
      <c r="U12" s="43">
        <f t="shared" si="3"/>
        <v>0.16666666666666666</v>
      </c>
      <c r="V12" s="43">
        <f t="shared" si="3"/>
        <v>0.16666666666666666</v>
      </c>
      <c r="W12" s="43">
        <f t="shared" si="3"/>
        <v>0.16666666666666666</v>
      </c>
      <c r="X12" s="43">
        <f t="shared" si="3"/>
        <v>0.16666666666666666</v>
      </c>
      <c r="Y12" s="141">
        <f t="shared" si="3"/>
        <v>0.16666666666666666</v>
      </c>
      <c r="Z12" s="94"/>
    </row>
    <row r="13" spans="1:26" x14ac:dyDescent="0.2">
      <c r="A13" s="50">
        <v>7</v>
      </c>
      <c r="B13" s="58" t="s">
        <v>30</v>
      </c>
      <c r="C13" s="6" t="s">
        <v>14</v>
      </c>
      <c r="D13" s="153">
        <v>1</v>
      </c>
      <c r="E13" s="5">
        <v>5</v>
      </c>
      <c r="F13" s="81">
        <v>2</v>
      </c>
      <c r="G13" s="81">
        <v>2</v>
      </c>
      <c r="H13" s="81">
        <v>1</v>
      </c>
      <c r="I13" s="81">
        <v>1</v>
      </c>
      <c r="J13" s="81">
        <v>1</v>
      </c>
      <c r="K13" s="81">
        <v>1</v>
      </c>
      <c r="L13" s="81">
        <v>1</v>
      </c>
      <c r="M13" s="81">
        <v>1</v>
      </c>
      <c r="N13" s="97">
        <f t="shared" si="0"/>
        <v>15</v>
      </c>
      <c r="O13" s="126">
        <v>5</v>
      </c>
      <c r="P13" s="39">
        <f t="shared" ref="P13:P24" si="4">1/O13</f>
        <v>0.2</v>
      </c>
      <c r="Q13" s="43">
        <f t="shared" si="2"/>
        <v>8.3333333333333329E-2</v>
      </c>
      <c r="R13" s="43">
        <f t="shared" si="3"/>
        <v>3.3333333333333333E-2</v>
      </c>
      <c r="S13" s="43">
        <f t="shared" si="3"/>
        <v>3.3333333333333333E-2</v>
      </c>
      <c r="T13" s="43">
        <f t="shared" si="3"/>
        <v>1.6666666666666666E-2</v>
      </c>
      <c r="U13" s="43">
        <f t="shared" si="3"/>
        <v>1.6666666666666666E-2</v>
      </c>
      <c r="V13" s="43">
        <f t="shared" si="3"/>
        <v>1.6666666666666666E-2</v>
      </c>
      <c r="W13" s="43">
        <f t="shared" si="3"/>
        <v>1.6666666666666666E-2</v>
      </c>
      <c r="X13" s="43">
        <f t="shared" si="3"/>
        <v>1.6666666666666666E-2</v>
      </c>
      <c r="Y13" s="141">
        <f t="shared" si="3"/>
        <v>1.6666666666666666E-2</v>
      </c>
      <c r="Z13" s="94"/>
    </row>
    <row r="14" spans="1:26" x14ac:dyDescent="0.2">
      <c r="A14" s="50">
        <v>8</v>
      </c>
      <c r="B14" s="58" t="s">
        <v>52</v>
      </c>
      <c r="C14" s="6" t="s">
        <v>14</v>
      </c>
      <c r="D14" s="153">
        <v>1</v>
      </c>
      <c r="E14" s="5">
        <v>5</v>
      </c>
      <c r="F14" s="5">
        <v>2</v>
      </c>
      <c r="G14" s="5">
        <v>2</v>
      </c>
      <c r="H14" s="5">
        <v>1</v>
      </c>
      <c r="I14" s="5">
        <v>1</v>
      </c>
      <c r="J14" s="5">
        <v>1</v>
      </c>
      <c r="K14" s="5">
        <v>1</v>
      </c>
      <c r="L14" s="5">
        <v>1</v>
      </c>
      <c r="M14" s="5">
        <v>1</v>
      </c>
      <c r="N14" s="97">
        <f t="shared" si="0"/>
        <v>15</v>
      </c>
      <c r="O14" s="126">
        <v>5</v>
      </c>
      <c r="P14" s="39">
        <f t="shared" si="4"/>
        <v>0.2</v>
      </c>
      <c r="Q14" s="43">
        <f t="shared" si="2"/>
        <v>8.3333333333333329E-2</v>
      </c>
      <c r="R14" s="43">
        <f t="shared" si="3"/>
        <v>3.3333333333333333E-2</v>
      </c>
      <c r="S14" s="43">
        <f t="shared" si="3"/>
        <v>3.3333333333333333E-2</v>
      </c>
      <c r="T14" s="43">
        <f t="shared" si="3"/>
        <v>1.6666666666666666E-2</v>
      </c>
      <c r="U14" s="43">
        <f t="shared" si="3"/>
        <v>1.6666666666666666E-2</v>
      </c>
      <c r="V14" s="43">
        <f t="shared" si="3"/>
        <v>1.6666666666666666E-2</v>
      </c>
      <c r="W14" s="43">
        <f t="shared" si="3"/>
        <v>1.6666666666666666E-2</v>
      </c>
      <c r="X14" s="43">
        <f t="shared" si="3"/>
        <v>1.6666666666666666E-2</v>
      </c>
      <c r="Y14" s="141">
        <f t="shared" si="3"/>
        <v>1.6666666666666666E-2</v>
      </c>
      <c r="Z14" s="94"/>
    </row>
    <row r="15" spans="1:26" ht="33.75" x14ac:dyDescent="0.2">
      <c r="A15" s="50">
        <v>10</v>
      </c>
      <c r="B15" s="58" t="s">
        <v>31</v>
      </c>
      <c r="C15" s="6" t="s">
        <v>32</v>
      </c>
      <c r="D15" s="153">
        <v>1</v>
      </c>
      <c r="E15" s="7">
        <v>5</v>
      </c>
      <c r="F15" s="80">
        <v>2</v>
      </c>
      <c r="G15" s="80">
        <v>2</v>
      </c>
      <c r="H15" s="80">
        <v>1</v>
      </c>
      <c r="I15" s="80">
        <v>1</v>
      </c>
      <c r="J15" s="80">
        <v>1</v>
      </c>
      <c r="K15" s="80">
        <v>1</v>
      </c>
      <c r="L15" s="80">
        <v>1</v>
      </c>
      <c r="M15" s="80">
        <v>1</v>
      </c>
      <c r="N15" s="97">
        <f t="shared" si="0"/>
        <v>15</v>
      </c>
      <c r="O15" s="126">
        <v>1</v>
      </c>
      <c r="P15" s="39">
        <f t="shared" si="4"/>
        <v>1</v>
      </c>
      <c r="Q15" s="43">
        <f t="shared" si="2"/>
        <v>0.41666666666666669</v>
      </c>
      <c r="R15" s="43">
        <f t="shared" si="3"/>
        <v>0.16666666666666666</v>
      </c>
      <c r="S15" s="43">
        <f t="shared" si="3"/>
        <v>0.16666666666666666</v>
      </c>
      <c r="T15" s="43">
        <f t="shared" si="3"/>
        <v>8.3333333333333329E-2</v>
      </c>
      <c r="U15" s="43">
        <f t="shared" si="3"/>
        <v>8.3333333333333329E-2</v>
      </c>
      <c r="V15" s="43">
        <f t="shared" si="3"/>
        <v>8.3333333333333329E-2</v>
      </c>
      <c r="W15" s="43">
        <f t="shared" si="3"/>
        <v>8.3333333333333329E-2</v>
      </c>
      <c r="X15" s="43">
        <f t="shared" si="3"/>
        <v>8.3333333333333329E-2</v>
      </c>
      <c r="Y15" s="141">
        <f t="shared" si="3"/>
        <v>8.3333333333333329E-2</v>
      </c>
      <c r="Z15" s="94"/>
    </row>
    <row r="16" spans="1:26" x14ac:dyDescent="0.2">
      <c r="A16" s="50">
        <v>12</v>
      </c>
      <c r="B16" s="58" t="s">
        <v>33</v>
      </c>
      <c r="C16" s="6" t="s">
        <v>32</v>
      </c>
      <c r="D16" s="154">
        <v>1</v>
      </c>
      <c r="E16" s="7">
        <v>5</v>
      </c>
      <c r="F16" s="80">
        <v>2</v>
      </c>
      <c r="G16" s="80">
        <v>2</v>
      </c>
      <c r="H16" s="80">
        <v>1</v>
      </c>
      <c r="I16" s="80">
        <v>1</v>
      </c>
      <c r="J16" s="80">
        <v>1</v>
      </c>
      <c r="K16" s="80">
        <v>1</v>
      </c>
      <c r="L16" s="80">
        <v>1</v>
      </c>
      <c r="M16" s="80">
        <v>1</v>
      </c>
      <c r="N16" s="97">
        <f t="shared" si="0"/>
        <v>15</v>
      </c>
      <c r="O16" s="126">
        <v>0.5</v>
      </c>
      <c r="P16" s="39">
        <f t="shared" si="4"/>
        <v>2</v>
      </c>
      <c r="Q16" s="43">
        <f t="shared" si="2"/>
        <v>0.83333333333333337</v>
      </c>
      <c r="R16" s="43">
        <f t="shared" si="3"/>
        <v>0.33333333333333331</v>
      </c>
      <c r="S16" s="43">
        <f t="shared" si="3"/>
        <v>0.33333333333333331</v>
      </c>
      <c r="T16" s="43">
        <f t="shared" si="3"/>
        <v>0.16666666666666666</v>
      </c>
      <c r="U16" s="43">
        <f t="shared" si="3"/>
        <v>0.16666666666666666</v>
      </c>
      <c r="V16" s="43">
        <f t="shared" si="3"/>
        <v>0.16666666666666666</v>
      </c>
      <c r="W16" s="43">
        <f t="shared" si="3"/>
        <v>0.16666666666666666</v>
      </c>
      <c r="X16" s="43">
        <f t="shared" si="3"/>
        <v>0.16666666666666666</v>
      </c>
      <c r="Y16" s="141">
        <f t="shared" si="3"/>
        <v>0.16666666666666666</v>
      </c>
      <c r="Z16" s="94"/>
    </row>
    <row r="17" spans="1:26" x14ac:dyDescent="0.2">
      <c r="A17" s="50">
        <v>16</v>
      </c>
      <c r="B17" s="58" t="s">
        <v>53</v>
      </c>
      <c r="C17" s="6" t="s">
        <v>14</v>
      </c>
      <c r="D17" s="153">
        <v>1</v>
      </c>
      <c r="E17" s="5">
        <v>5</v>
      </c>
      <c r="F17" s="5">
        <v>2</v>
      </c>
      <c r="G17" s="5">
        <v>2</v>
      </c>
      <c r="H17" s="81">
        <v>1</v>
      </c>
      <c r="I17" s="81">
        <v>1</v>
      </c>
      <c r="J17" s="81">
        <v>1</v>
      </c>
      <c r="K17" s="81">
        <v>1</v>
      </c>
      <c r="L17" s="81">
        <v>1</v>
      </c>
      <c r="M17" s="81">
        <v>1</v>
      </c>
      <c r="N17" s="97">
        <f t="shared" si="0"/>
        <v>15</v>
      </c>
      <c r="O17" s="126">
        <v>4</v>
      </c>
      <c r="P17" s="39">
        <f t="shared" si="4"/>
        <v>0.25</v>
      </c>
      <c r="Q17" s="43">
        <f t="shared" si="2"/>
        <v>0.10416666666666667</v>
      </c>
      <c r="R17" s="43">
        <f t="shared" si="3"/>
        <v>4.1666666666666664E-2</v>
      </c>
      <c r="S17" s="43">
        <f t="shared" si="3"/>
        <v>4.1666666666666664E-2</v>
      </c>
      <c r="T17" s="43">
        <f t="shared" si="3"/>
        <v>2.0833333333333332E-2</v>
      </c>
      <c r="U17" s="43">
        <f t="shared" si="3"/>
        <v>2.0833333333333332E-2</v>
      </c>
      <c r="V17" s="43">
        <f t="shared" si="3"/>
        <v>2.0833333333333332E-2</v>
      </c>
      <c r="W17" s="43">
        <f t="shared" si="3"/>
        <v>2.0833333333333332E-2</v>
      </c>
      <c r="X17" s="43">
        <f t="shared" si="3"/>
        <v>2.0833333333333332E-2</v>
      </c>
      <c r="Y17" s="141">
        <f t="shared" si="3"/>
        <v>2.0833333333333332E-2</v>
      </c>
      <c r="Z17" s="94"/>
    </row>
    <row r="18" spans="1:26" x14ac:dyDescent="0.2">
      <c r="A18" s="50">
        <v>17</v>
      </c>
      <c r="B18" s="58" t="s">
        <v>105</v>
      </c>
      <c r="C18" s="6" t="s">
        <v>14</v>
      </c>
      <c r="D18" s="153">
        <v>1</v>
      </c>
      <c r="E18" s="7">
        <v>5</v>
      </c>
      <c r="F18" s="81">
        <v>2</v>
      </c>
      <c r="G18" s="81">
        <v>2</v>
      </c>
      <c r="H18" s="81">
        <v>1</v>
      </c>
      <c r="I18" s="81">
        <v>1</v>
      </c>
      <c r="J18" s="81">
        <v>1</v>
      </c>
      <c r="K18" s="81">
        <v>1</v>
      </c>
      <c r="L18" s="81">
        <v>1</v>
      </c>
      <c r="M18" s="81">
        <v>1</v>
      </c>
      <c r="N18" s="97">
        <f t="shared" si="0"/>
        <v>15</v>
      </c>
      <c r="O18" s="126">
        <v>2</v>
      </c>
      <c r="P18" s="39">
        <f t="shared" si="4"/>
        <v>0.5</v>
      </c>
      <c r="Q18" s="43">
        <f t="shared" si="2"/>
        <v>0.20833333333333334</v>
      </c>
      <c r="R18" s="43">
        <f t="shared" si="3"/>
        <v>8.3333333333333329E-2</v>
      </c>
      <c r="S18" s="43">
        <f t="shared" si="3"/>
        <v>8.3333333333333329E-2</v>
      </c>
      <c r="T18" s="43">
        <f t="shared" si="3"/>
        <v>4.1666666666666664E-2</v>
      </c>
      <c r="U18" s="43">
        <f t="shared" si="3"/>
        <v>4.1666666666666664E-2</v>
      </c>
      <c r="V18" s="43">
        <f t="shared" si="3"/>
        <v>4.1666666666666664E-2</v>
      </c>
      <c r="W18" s="43">
        <f t="shared" si="3"/>
        <v>4.1666666666666664E-2</v>
      </c>
      <c r="X18" s="43">
        <f t="shared" si="3"/>
        <v>4.1666666666666664E-2</v>
      </c>
      <c r="Y18" s="141">
        <f t="shared" si="3"/>
        <v>4.1666666666666664E-2</v>
      </c>
      <c r="Z18" s="94"/>
    </row>
    <row r="19" spans="1:26" x14ac:dyDescent="0.2">
      <c r="A19" s="50">
        <v>20</v>
      </c>
      <c r="B19" s="58" t="s">
        <v>34</v>
      </c>
      <c r="C19" s="6" t="s">
        <v>32</v>
      </c>
      <c r="D19" s="153">
        <v>1</v>
      </c>
      <c r="E19" s="7">
        <v>5</v>
      </c>
      <c r="F19" s="80">
        <v>2</v>
      </c>
      <c r="G19" s="80">
        <v>2</v>
      </c>
      <c r="H19" s="80">
        <v>1</v>
      </c>
      <c r="I19" s="80">
        <v>1</v>
      </c>
      <c r="J19" s="80">
        <v>1</v>
      </c>
      <c r="K19" s="80">
        <v>1</v>
      </c>
      <c r="L19" s="80">
        <v>1</v>
      </c>
      <c r="M19" s="80">
        <v>1</v>
      </c>
      <c r="N19" s="97">
        <f t="shared" si="0"/>
        <v>15</v>
      </c>
      <c r="O19" s="126">
        <v>3</v>
      </c>
      <c r="P19" s="39">
        <f t="shared" si="4"/>
        <v>0.33333333333333331</v>
      </c>
      <c r="Q19" s="43">
        <f t="shared" si="2"/>
        <v>0.13888888888888887</v>
      </c>
      <c r="R19" s="43">
        <f t="shared" si="3"/>
        <v>5.5555555555555552E-2</v>
      </c>
      <c r="S19" s="43">
        <f t="shared" si="3"/>
        <v>5.5555555555555552E-2</v>
      </c>
      <c r="T19" s="43">
        <f t="shared" si="3"/>
        <v>2.7777777777777776E-2</v>
      </c>
      <c r="U19" s="43">
        <f t="shared" si="3"/>
        <v>2.7777777777777776E-2</v>
      </c>
      <c r="V19" s="43">
        <f t="shared" si="3"/>
        <v>2.7777777777777776E-2</v>
      </c>
      <c r="W19" s="43">
        <f t="shared" si="3"/>
        <v>2.7777777777777776E-2</v>
      </c>
      <c r="X19" s="43">
        <f t="shared" si="3"/>
        <v>2.7777777777777776E-2</v>
      </c>
      <c r="Y19" s="141">
        <f t="shared" si="3"/>
        <v>2.7777777777777776E-2</v>
      </c>
      <c r="Z19" s="94"/>
    </row>
    <row r="20" spans="1:26" ht="13.5" thickBot="1" x14ac:dyDescent="0.25">
      <c r="A20" s="51"/>
      <c r="B20" s="59"/>
      <c r="C20" s="25"/>
      <c r="D20" s="155"/>
      <c r="E20" s="26"/>
      <c r="F20" s="82"/>
      <c r="G20" s="82"/>
      <c r="H20" s="82"/>
      <c r="I20" s="26"/>
      <c r="J20" s="82"/>
      <c r="K20" s="82"/>
      <c r="L20" s="82"/>
      <c r="M20" s="93"/>
      <c r="N20" s="124"/>
      <c r="O20" s="127"/>
      <c r="P20" s="40"/>
      <c r="Q20" s="40"/>
      <c r="R20" s="40"/>
      <c r="S20" s="40"/>
      <c r="T20" s="40"/>
      <c r="U20" s="40"/>
      <c r="V20" s="40"/>
      <c r="W20" s="40"/>
      <c r="X20" s="40"/>
      <c r="Y20" s="142"/>
      <c r="Z20" s="94"/>
    </row>
    <row r="21" spans="1:26" ht="13.5" thickBot="1" x14ac:dyDescent="0.25">
      <c r="A21" s="20" t="s">
        <v>0</v>
      </c>
      <c r="B21" s="56" t="s">
        <v>13</v>
      </c>
      <c r="C21" s="21"/>
      <c r="D21" s="156"/>
      <c r="E21" s="22"/>
      <c r="F21" s="78"/>
      <c r="G21" s="78"/>
      <c r="H21" s="78"/>
      <c r="I21" s="22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6"/>
    </row>
    <row r="22" spans="1:26" x14ac:dyDescent="0.2">
      <c r="A22" s="49">
        <v>1</v>
      </c>
      <c r="B22" s="57" t="s">
        <v>35</v>
      </c>
      <c r="C22" s="23" t="s">
        <v>14</v>
      </c>
      <c r="D22" s="152">
        <v>1</v>
      </c>
      <c r="E22" s="24">
        <v>0</v>
      </c>
      <c r="F22" s="83">
        <v>0</v>
      </c>
      <c r="G22" s="83">
        <v>0</v>
      </c>
      <c r="H22" s="83">
        <v>0</v>
      </c>
      <c r="I22" s="83">
        <v>0</v>
      </c>
      <c r="J22" s="83">
        <v>0</v>
      </c>
      <c r="K22" s="83">
        <v>0</v>
      </c>
      <c r="L22" s="83">
        <v>0</v>
      </c>
      <c r="M22" s="83">
        <v>0</v>
      </c>
      <c r="N22" s="96">
        <f t="shared" ref="N22:N24" si="5">SUM(E22:M22)</f>
        <v>0</v>
      </c>
      <c r="O22" s="84">
        <v>7</v>
      </c>
      <c r="P22" s="38">
        <f t="shared" si="4"/>
        <v>0.14285714285714285</v>
      </c>
      <c r="Q22" s="37">
        <f t="shared" ref="Q22:Q24" si="6">+$D22*E22*$P22/12</f>
        <v>0</v>
      </c>
      <c r="R22" s="37">
        <f t="shared" ref="R22:R24" si="7">+$D22*F22*$P22/12</f>
        <v>0</v>
      </c>
      <c r="S22" s="37">
        <f t="shared" ref="S22:S24" si="8">+$D22*G22*$P22/12</f>
        <v>0</v>
      </c>
      <c r="T22" s="37">
        <f t="shared" ref="T22:T24" si="9">+$D22*H22*$P22/12</f>
        <v>0</v>
      </c>
      <c r="U22" s="37">
        <f t="shared" ref="U22:U24" si="10">+$D22*I22*$P22/12</f>
        <v>0</v>
      </c>
      <c r="V22" s="37">
        <f t="shared" ref="V22:V24" si="11">+$D22*J22*$P22/12</f>
        <v>0</v>
      </c>
      <c r="W22" s="37">
        <f t="shared" ref="W22:W24" si="12">+$D22*K22*$P22/12</f>
        <v>0</v>
      </c>
      <c r="X22" s="37">
        <f t="shared" ref="X22:X24" si="13">+$D22*L22*$P22/12</f>
        <v>0</v>
      </c>
      <c r="Y22" s="95">
        <f t="shared" ref="Y22:Y24" si="14">+$D22*M22*$P22/12</f>
        <v>0</v>
      </c>
      <c r="Z22" s="94"/>
    </row>
    <row r="23" spans="1:26" x14ac:dyDescent="0.2">
      <c r="A23" s="52">
        <v>5</v>
      </c>
      <c r="B23" s="58" t="s">
        <v>106</v>
      </c>
      <c r="C23" s="6" t="s">
        <v>14</v>
      </c>
      <c r="D23" s="153">
        <v>1</v>
      </c>
      <c r="E23" s="7">
        <v>5</v>
      </c>
      <c r="F23" s="80">
        <v>2</v>
      </c>
      <c r="G23" s="80">
        <v>2</v>
      </c>
      <c r="H23" s="80">
        <v>1</v>
      </c>
      <c r="I23" s="80">
        <v>1</v>
      </c>
      <c r="J23" s="80">
        <v>1</v>
      </c>
      <c r="K23" s="80">
        <v>1</v>
      </c>
      <c r="L23" s="80">
        <v>1</v>
      </c>
      <c r="M23" s="80">
        <v>1</v>
      </c>
      <c r="N23" s="97">
        <f t="shared" si="5"/>
        <v>15</v>
      </c>
      <c r="O23" s="85">
        <v>4</v>
      </c>
      <c r="P23" s="39">
        <f t="shared" si="4"/>
        <v>0.25</v>
      </c>
      <c r="Q23" s="43">
        <f t="shared" si="6"/>
        <v>0.10416666666666667</v>
      </c>
      <c r="R23" s="43">
        <f t="shared" si="7"/>
        <v>4.1666666666666664E-2</v>
      </c>
      <c r="S23" s="43">
        <f t="shared" si="8"/>
        <v>4.1666666666666664E-2</v>
      </c>
      <c r="T23" s="43">
        <f t="shared" si="9"/>
        <v>2.0833333333333332E-2</v>
      </c>
      <c r="U23" s="43">
        <f t="shared" si="10"/>
        <v>2.0833333333333332E-2</v>
      </c>
      <c r="V23" s="43">
        <f t="shared" si="11"/>
        <v>2.0833333333333332E-2</v>
      </c>
      <c r="W23" s="43">
        <f t="shared" si="12"/>
        <v>2.0833333333333332E-2</v>
      </c>
      <c r="X23" s="43">
        <f t="shared" si="13"/>
        <v>2.0833333333333332E-2</v>
      </c>
      <c r="Y23" s="141">
        <f t="shared" si="14"/>
        <v>2.0833333333333332E-2</v>
      </c>
      <c r="Z23" s="94"/>
    </row>
    <row r="24" spans="1:26" x14ac:dyDescent="0.2">
      <c r="A24" s="50">
        <v>6</v>
      </c>
      <c r="B24" s="58" t="s">
        <v>54</v>
      </c>
      <c r="C24" s="6" t="s">
        <v>14</v>
      </c>
      <c r="D24" s="153">
        <v>1</v>
      </c>
      <c r="E24" s="7">
        <v>5</v>
      </c>
      <c r="F24" s="80">
        <v>2</v>
      </c>
      <c r="G24" s="80">
        <v>2</v>
      </c>
      <c r="H24" s="80">
        <v>1</v>
      </c>
      <c r="I24" s="80">
        <v>1</v>
      </c>
      <c r="J24" s="80">
        <v>1</v>
      </c>
      <c r="K24" s="80">
        <v>1</v>
      </c>
      <c r="L24" s="80">
        <v>1</v>
      </c>
      <c r="M24" s="80">
        <v>1</v>
      </c>
      <c r="N24" s="97">
        <f t="shared" si="5"/>
        <v>15</v>
      </c>
      <c r="O24" s="85">
        <v>3</v>
      </c>
      <c r="P24" s="39">
        <f t="shared" si="4"/>
        <v>0.33333333333333331</v>
      </c>
      <c r="Q24" s="43">
        <f t="shared" si="6"/>
        <v>0.13888888888888887</v>
      </c>
      <c r="R24" s="43">
        <f t="shared" si="7"/>
        <v>5.5555555555555552E-2</v>
      </c>
      <c r="S24" s="43">
        <f t="shared" si="8"/>
        <v>5.5555555555555552E-2</v>
      </c>
      <c r="T24" s="43">
        <f t="shared" si="9"/>
        <v>2.7777777777777776E-2</v>
      </c>
      <c r="U24" s="43">
        <f t="shared" si="10"/>
        <v>2.7777777777777776E-2</v>
      </c>
      <c r="V24" s="43">
        <f t="shared" si="11"/>
        <v>2.7777777777777776E-2</v>
      </c>
      <c r="W24" s="43">
        <f t="shared" si="12"/>
        <v>2.7777777777777776E-2</v>
      </c>
      <c r="X24" s="43">
        <f t="shared" si="13"/>
        <v>2.7777777777777776E-2</v>
      </c>
      <c r="Y24" s="141">
        <f t="shared" si="14"/>
        <v>2.7777777777777776E-2</v>
      </c>
      <c r="Z24" s="94"/>
    </row>
    <row r="25" spans="1:26" ht="13.5" thickBot="1" x14ac:dyDescent="0.25">
      <c r="A25" s="51"/>
      <c r="B25" s="59"/>
      <c r="C25" s="25"/>
      <c r="D25" s="155"/>
      <c r="E25" s="26"/>
      <c r="F25" s="82"/>
      <c r="G25" s="82"/>
      <c r="H25" s="82"/>
      <c r="I25" s="26"/>
      <c r="J25" s="82"/>
      <c r="K25" s="82"/>
      <c r="L25" s="82"/>
      <c r="M25" s="93"/>
      <c r="N25" s="55"/>
      <c r="O25" s="86"/>
      <c r="P25" s="40"/>
      <c r="Q25" s="40"/>
      <c r="R25" s="40"/>
      <c r="S25" s="40"/>
      <c r="T25" s="40"/>
      <c r="U25" s="40"/>
      <c r="V25" s="40"/>
      <c r="W25" s="40"/>
      <c r="X25" s="40"/>
      <c r="Y25" s="142"/>
      <c r="Z25" s="94"/>
    </row>
    <row r="26" spans="1:26" ht="13.5" thickBot="1" x14ac:dyDescent="0.25">
      <c r="A26" s="128" t="s">
        <v>0</v>
      </c>
      <c r="B26" s="98" t="s">
        <v>15</v>
      </c>
      <c r="C26" s="94"/>
      <c r="D26" s="157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118"/>
      <c r="Z26" s="94"/>
    </row>
    <row r="27" spans="1:26" ht="33.75" x14ac:dyDescent="0.2">
      <c r="A27" s="49">
        <v>1</v>
      </c>
      <c r="B27" s="57" t="s">
        <v>71</v>
      </c>
      <c r="C27" s="23" t="s">
        <v>14</v>
      </c>
      <c r="D27" s="152">
        <v>0</v>
      </c>
      <c r="E27" s="24">
        <v>0</v>
      </c>
      <c r="F27" s="83">
        <v>0</v>
      </c>
      <c r="G27" s="83">
        <v>0</v>
      </c>
      <c r="H27" s="83">
        <v>0</v>
      </c>
      <c r="I27" s="24">
        <v>0</v>
      </c>
      <c r="J27" s="83">
        <v>0</v>
      </c>
      <c r="K27" s="83">
        <v>0</v>
      </c>
      <c r="L27" s="83">
        <v>0</v>
      </c>
      <c r="M27" s="91">
        <v>0</v>
      </c>
      <c r="N27" s="53">
        <f>SUM(E27:M27)</f>
        <v>0</v>
      </c>
      <c r="O27" s="87">
        <v>6</v>
      </c>
      <c r="P27" s="41">
        <f>1/O27</f>
        <v>0.16666666666666666</v>
      </c>
      <c r="Q27" s="37">
        <f t="shared" ref="Q27:Q28" si="15">+$D27*E27*$P27/12</f>
        <v>0</v>
      </c>
      <c r="R27" s="37">
        <f t="shared" ref="R27:R28" si="16">+$D27*F27*$P27/12</f>
        <v>0</v>
      </c>
      <c r="S27" s="37">
        <f t="shared" ref="S27:S28" si="17">+$D27*G27*$P27/12</f>
        <v>0</v>
      </c>
      <c r="T27" s="37">
        <f t="shared" ref="T27:T28" si="18">+$D27*H27*$P27/12</f>
        <v>0</v>
      </c>
      <c r="U27" s="37">
        <f t="shared" ref="U27:U28" si="19">+$D27*I27*$P27/12</f>
        <v>0</v>
      </c>
      <c r="V27" s="37">
        <f t="shared" ref="V27:V28" si="20">+$D27*J27*$P27/12</f>
        <v>0</v>
      </c>
      <c r="W27" s="37">
        <f t="shared" ref="W27:W28" si="21">+$D27*K27*$P27/12</f>
        <v>0</v>
      </c>
      <c r="X27" s="37">
        <f t="shared" ref="X27:X28" si="22">+$D27*L27*$P27/12</f>
        <v>0</v>
      </c>
      <c r="Y27" s="95">
        <f t="shared" ref="Y27:Y28" si="23">+$D27*M27*$P27/12</f>
        <v>0</v>
      </c>
      <c r="Z27" s="94"/>
    </row>
    <row r="28" spans="1:26" ht="33.75" x14ac:dyDescent="0.2">
      <c r="A28" s="52">
        <v>2</v>
      </c>
      <c r="B28" s="58" t="s">
        <v>70</v>
      </c>
      <c r="C28" s="6" t="s">
        <v>14</v>
      </c>
      <c r="D28" s="153">
        <v>0</v>
      </c>
      <c r="E28" s="7">
        <v>0</v>
      </c>
      <c r="F28" s="80">
        <v>0</v>
      </c>
      <c r="G28" s="80">
        <v>0</v>
      </c>
      <c r="H28" s="80">
        <v>0</v>
      </c>
      <c r="I28" s="7">
        <v>0</v>
      </c>
      <c r="J28" s="80">
        <v>0</v>
      </c>
      <c r="K28" s="80">
        <v>0</v>
      </c>
      <c r="L28" s="80">
        <v>0</v>
      </c>
      <c r="M28" s="92">
        <v>0</v>
      </c>
      <c r="N28" s="54">
        <f>SUM(E28:M28)</f>
        <v>0</v>
      </c>
      <c r="O28" s="88">
        <v>6</v>
      </c>
      <c r="P28" s="42">
        <f>1/O28</f>
        <v>0.16666666666666666</v>
      </c>
      <c r="Q28" s="43">
        <f t="shared" si="15"/>
        <v>0</v>
      </c>
      <c r="R28" s="43">
        <f t="shared" si="16"/>
        <v>0</v>
      </c>
      <c r="S28" s="43">
        <f t="shared" si="17"/>
        <v>0</v>
      </c>
      <c r="T28" s="43">
        <f t="shared" si="18"/>
        <v>0</v>
      </c>
      <c r="U28" s="43">
        <f t="shared" si="19"/>
        <v>0</v>
      </c>
      <c r="V28" s="43">
        <f t="shared" si="20"/>
        <v>0</v>
      </c>
      <c r="W28" s="43">
        <f t="shared" si="21"/>
        <v>0</v>
      </c>
      <c r="X28" s="43">
        <f t="shared" si="22"/>
        <v>0</v>
      </c>
      <c r="Y28" s="141">
        <f t="shared" si="23"/>
        <v>0</v>
      </c>
      <c r="Z28" s="94"/>
    </row>
    <row r="29" spans="1:26" ht="13.5" thickBot="1" x14ac:dyDescent="0.25">
      <c r="A29" s="51"/>
      <c r="B29" s="59"/>
      <c r="C29" s="25"/>
      <c r="D29" s="155"/>
      <c r="E29" s="26"/>
      <c r="F29" s="82"/>
      <c r="G29" s="82"/>
      <c r="H29" s="82"/>
      <c r="I29" s="26"/>
      <c r="J29" s="82"/>
      <c r="K29" s="82"/>
      <c r="L29" s="82"/>
      <c r="M29" s="93"/>
      <c r="N29" s="55"/>
      <c r="O29" s="86"/>
      <c r="P29" s="40"/>
      <c r="Q29" s="40"/>
      <c r="R29" s="40"/>
      <c r="S29" s="40"/>
      <c r="T29" s="40"/>
      <c r="U29" s="40"/>
      <c r="V29" s="40"/>
      <c r="W29" s="40"/>
      <c r="X29" s="40"/>
      <c r="Y29" s="142"/>
    </row>
    <row r="30" spans="1:26" ht="13.5" thickBot="1" x14ac:dyDescent="0.25">
      <c r="A30" s="117"/>
      <c r="B30" s="98" t="s">
        <v>40</v>
      </c>
      <c r="C30" s="94"/>
      <c r="D30" s="157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118"/>
    </row>
    <row r="31" spans="1:26" x14ac:dyDescent="0.2">
      <c r="A31" s="49">
        <v>1</v>
      </c>
      <c r="B31" s="57" t="s">
        <v>16</v>
      </c>
      <c r="C31" s="23" t="s">
        <v>14</v>
      </c>
      <c r="D31" s="152">
        <v>1</v>
      </c>
      <c r="E31" s="24">
        <v>2</v>
      </c>
      <c r="F31" s="24">
        <v>2</v>
      </c>
      <c r="G31" s="24">
        <v>2</v>
      </c>
      <c r="H31" s="83">
        <v>1</v>
      </c>
      <c r="I31" s="83">
        <v>1</v>
      </c>
      <c r="J31" s="83">
        <v>1</v>
      </c>
      <c r="K31" s="83">
        <v>1</v>
      </c>
      <c r="L31" s="83">
        <v>1</v>
      </c>
      <c r="M31" s="91">
        <v>1</v>
      </c>
      <c r="N31" s="53">
        <f>SUM(E31:M31)</f>
        <v>12</v>
      </c>
      <c r="O31" s="87">
        <v>5</v>
      </c>
      <c r="P31" s="41">
        <f>1/O31</f>
        <v>0.2</v>
      </c>
      <c r="Q31" s="37">
        <f t="shared" ref="Q31:Q33" si="24">+$D31*E31*$P31/12</f>
        <v>3.3333333333333333E-2</v>
      </c>
      <c r="R31" s="37">
        <f t="shared" ref="R31:R33" si="25">+$D31*F31*$P31/12</f>
        <v>3.3333333333333333E-2</v>
      </c>
      <c r="S31" s="37">
        <f t="shared" ref="S31:S33" si="26">+$D31*G31*$P31/12</f>
        <v>3.3333333333333333E-2</v>
      </c>
      <c r="T31" s="37">
        <f t="shared" ref="T31:T33" si="27">+$D31*H31*$P31/12</f>
        <v>1.6666666666666666E-2</v>
      </c>
      <c r="U31" s="37">
        <f t="shared" ref="U31:U33" si="28">+$D31*I31*$P31/12</f>
        <v>1.6666666666666666E-2</v>
      </c>
      <c r="V31" s="37">
        <f t="shared" ref="V31:V33" si="29">+$D31*J31*$P31/12</f>
        <v>1.6666666666666666E-2</v>
      </c>
      <c r="W31" s="37">
        <f t="shared" ref="W31:W33" si="30">+$D31*K31*$P31/12</f>
        <v>1.6666666666666666E-2</v>
      </c>
      <c r="X31" s="37">
        <f t="shared" ref="X31:X33" si="31">+$D31*L31*$P31/12</f>
        <v>1.6666666666666666E-2</v>
      </c>
      <c r="Y31" s="95">
        <f t="shared" ref="Y31:Y33" si="32">+$D31*M31*$P31/12</f>
        <v>1.6666666666666666E-2</v>
      </c>
    </row>
    <row r="32" spans="1:26" x14ac:dyDescent="0.2">
      <c r="A32" s="52">
        <v>2</v>
      </c>
      <c r="B32" s="58" t="s">
        <v>17</v>
      </c>
      <c r="C32" s="6" t="s">
        <v>14</v>
      </c>
      <c r="D32" s="153">
        <v>1</v>
      </c>
      <c r="E32" s="7">
        <v>2</v>
      </c>
      <c r="F32" s="7">
        <v>2</v>
      </c>
      <c r="G32" s="7">
        <v>2</v>
      </c>
      <c r="H32" s="80">
        <v>1</v>
      </c>
      <c r="I32" s="80">
        <v>1</v>
      </c>
      <c r="J32" s="80">
        <v>1</v>
      </c>
      <c r="K32" s="80">
        <v>1</v>
      </c>
      <c r="L32" s="80">
        <v>1</v>
      </c>
      <c r="M32" s="92">
        <v>1</v>
      </c>
      <c r="N32" s="54">
        <f>SUM(E32:M32)</f>
        <v>12</v>
      </c>
      <c r="O32" s="88">
        <v>5</v>
      </c>
      <c r="P32" s="42">
        <f>1/O32</f>
        <v>0.2</v>
      </c>
      <c r="Q32" s="43">
        <f t="shared" si="24"/>
        <v>3.3333333333333333E-2</v>
      </c>
      <c r="R32" s="43">
        <f t="shared" si="25"/>
        <v>3.3333333333333333E-2</v>
      </c>
      <c r="S32" s="43">
        <f t="shared" si="26"/>
        <v>3.3333333333333333E-2</v>
      </c>
      <c r="T32" s="43">
        <f t="shared" si="27"/>
        <v>1.6666666666666666E-2</v>
      </c>
      <c r="U32" s="43">
        <f t="shared" si="28"/>
        <v>1.6666666666666666E-2</v>
      </c>
      <c r="V32" s="43">
        <f t="shared" si="29"/>
        <v>1.6666666666666666E-2</v>
      </c>
      <c r="W32" s="43">
        <f t="shared" si="30"/>
        <v>1.6666666666666666E-2</v>
      </c>
      <c r="X32" s="43">
        <f t="shared" si="31"/>
        <v>1.6666666666666666E-2</v>
      </c>
      <c r="Y32" s="141">
        <f t="shared" si="32"/>
        <v>1.6666666666666666E-2</v>
      </c>
    </row>
    <row r="33" spans="1:31" x14ac:dyDescent="0.2">
      <c r="A33" s="52">
        <v>3</v>
      </c>
      <c r="B33" s="58" t="s">
        <v>18</v>
      </c>
      <c r="C33" s="6" t="s">
        <v>14</v>
      </c>
      <c r="D33" s="153">
        <v>1</v>
      </c>
      <c r="E33" s="7">
        <v>1</v>
      </c>
      <c r="F33" s="7">
        <v>1</v>
      </c>
      <c r="G33" s="7">
        <v>1</v>
      </c>
      <c r="H33" s="80">
        <v>1</v>
      </c>
      <c r="I33" s="80">
        <v>1</v>
      </c>
      <c r="J33" s="80">
        <v>1</v>
      </c>
      <c r="K33" s="80">
        <v>1</v>
      </c>
      <c r="L33" s="80">
        <v>1</v>
      </c>
      <c r="M33" s="92">
        <v>1</v>
      </c>
      <c r="N33" s="54">
        <f>SUM(E33:M33)</f>
        <v>9</v>
      </c>
      <c r="O33" s="88">
        <v>5</v>
      </c>
      <c r="P33" s="42">
        <f>1/O33</f>
        <v>0.2</v>
      </c>
      <c r="Q33" s="43">
        <f t="shared" si="24"/>
        <v>1.6666666666666666E-2</v>
      </c>
      <c r="R33" s="43">
        <f t="shared" si="25"/>
        <v>1.6666666666666666E-2</v>
      </c>
      <c r="S33" s="43">
        <f t="shared" si="26"/>
        <v>1.6666666666666666E-2</v>
      </c>
      <c r="T33" s="43">
        <f t="shared" si="27"/>
        <v>1.6666666666666666E-2</v>
      </c>
      <c r="U33" s="43">
        <f t="shared" si="28"/>
        <v>1.6666666666666666E-2</v>
      </c>
      <c r="V33" s="43">
        <f t="shared" si="29"/>
        <v>1.6666666666666666E-2</v>
      </c>
      <c r="W33" s="43">
        <f t="shared" si="30"/>
        <v>1.6666666666666666E-2</v>
      </c>
      <c r="X33" s="43">
        <f t="shared" si="31"/>
        <v>1.6666666666666666E-2</v>
      </c>
      <c r="Y33" s="141">
        <f t="shared" si="32"/>
        <v>1.6666666666666666E-2</v>
      </c>
    </row>
    <row r="34" spans="1:31" x14ac:dyDescent="0.2">
      <c r="A34" s="50">
        <v>4</v>
      </c>
      <c r="B34" s="58" t="s">
        <v>19</v>
      </c>
      <c r="C34" s="6" t="s">
        <v>14</v>
      </c>
      <c r="D34" s="153">
        <v>1</v>
      </c>
      <c r="E34" s="7">
        <v>1</v>
      </c>
      <c r="F34" s="7">
        <v>1</v>
      </c>
      <c r="G34" s="7">
        <v>1</v>
      </c>
      <c r="H34" s="80">
        <v>1</v>
      </c>
      <c r="I34" s="80">
        <v>1</v>
      </c>
      <c r="J34" s="80">
        <v>1</v>
      </c>
      <c r="K34" s="80">
        <v>1</v>
      </c>
      <c r="L34" s="80">
        <v>1</v>
      </c>
      <c r="M34" s="92">
        <v>1</v>
      </c>
      <c r="N34" s="54">
        <f>SUM(E34:M34)</f>
        <v>9</v>
      </c>
      <c r="O34" s="85">
        <v>5</v>
      </c>
      <c r="P34" s="42">
        <f>1/O34</f>
        <v>0.2</v>
      </c>
      <c r="Q34" s="43">
        <f t="shared" ref="Q34" si="33">+$D34*E34*$P34/12</f>
        <v>1.6666666666666666E-2</v>
      </c>
      <c r="R34" s="43">
        <f t="shared" ref="R34" si="34">+$D34*F34*$P34/12</f>
        <v>1.6666666666666666E-2</v>
      </c>
      <c r="S34" s="43">
        <f t="shared" ref="S34" si="35">+$D34*G34*$P34/12</f>
        <v>1.6666666666666666E-2</v>
      </c>
      <c r="T34" s="43">
        <f t="shared" ref="T34" si="36">+$D34*H34*$P34/12</f>
        <v>1.6666666666666666E-2</v>
      </c>
      <c r="U34" s="43">
        <f t="shared" ref="U34" si="37">+$D34*I34*$P34/12</f>
        <v>1.6666666666666666E-2</v>
      </c>
      <c r="V34" s="43">
        <f t="shared" ref="V34" si="38">+$D34*J34*$P34/12</f>
        <v>1.6666666666666666E-2</v>
      </c>
      <c r="W34" s="43">
        <f t="shared" ref="W34" si="39">+$D34*K34*$P34/12</f>
        <v>1.6666666666666666E-2</v>
      </c>
      <c r="X34" s="43">
        <f t="shared" ref="X34" si="40">+$D34*L34*$P34/12</f>
        <v>1.6666666666666666E-2</v>
      </c>
      <c r="Y34" s="141">
        <f t="shared" ref="Y34" si="41">+$D34*M34*$P34/12</f>
        <v>1.6666666666666666E-2</v>
      </c>
    </row>
    <row r="35" spans="1:31" ht="13.5" thickBot="1" x14ac:dyDescent="0.25">
      <c r="A35" s="51"/>
      <c r="B35" s="59"/>
      <c r="C35" s="25"/>
      <c r="D35" s="155"/>
      <c r="E35" s="26"/>
      <c r="F35" s="82"/>
      <c r="G35" s="82"/>
      <c r="H35" s="82"/>
      <c r="I35" s="26"/>
      <c r="J35" s="82"/>
      <c r="K35" s="82"/>
      <c r="L35" s="82"/>
      <c r="M35" s="93"/>
      <c r="N35" s="55"/>
      <c r="O35" s="86"/>
      <c r="P35" s="40"/>
      <c r="Q35" s="40"/>
      <c r="R35" s="40"/>
      <c r="S35" s="40"/>
      <c r="T35" s="40"/>
      <c r="U35" s="40"/>
      <c r="V35" s="40"/>
      <c r="W35" s="40"/>
      <c r="X35" s="40"/>
      <c r="Y35" s="142"/>
    </row>
    <row r="36" spans="1:31" ht="13.5" thickBot="1" x14ac:dyDescent="0.25">
      <c r="A36" s="173" t="s">
        <v>48</v>
      </c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5"/>
      <c r="Q36" s="90">
        <f>SUM(Q10:Q35)</f>
        <v>3.1833333333333327</v>
      </c>
      <c r="R36" s="90">
        <f t="shared" ref="R36:Y36" si="42">SUM(R10:R35)</f>
        <v>1.3333333333333335</v>
      </c>
      <c r="S36" s="90">
        <f t="shared" si="42"/>
        <v>1.3333333333333335</v>
      </c>
      <c r="T36" s="90">
        <f t="shared" si="42"/>
        <v>0.68333333333333357</v>
      </c>
      <c r="U36" s="90">
        <f t="shared" si="42"/>
        <v>0.68333333333333357</v>
      </c>
      <c r="V36" s="90">
        <f t="shared" si="42"/>
        <v>0.68333333333333357</v>
      </c>
      <c r="W36" s="90">
        <f t="shared" si="42"/>
        <v>0.68333333333333357</v>
      </c>
      <c r="X36" s="90">
        <f t="shared" si="42"/>
        <v>0.68333333333333357</v>
      </c>
      <c r="Y36" s="90">
        <f t="shared" si="42"/>
        <v>0.68333333333333357</v>
      </c>
    </row>
    <row r="37" spans="1:3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v>7.07</v>
      </c>
    </row>
    <row r="38" spans="1:3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3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3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3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3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3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3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3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</sheetData>
  <sheetProtection algorithmName="SHA-512" hashValue="uzyMNlF5r0X9puc3k9nWoRCA27TTncinw4w4+lALlapeoSmy0msQ6GeMq1HQkI8D/7PijokZlCLmkUGIqAyHGg==" saltValue="LtVSDRH0jg8xQPdL5HZldw==" spinCount="100000" sheet="1" objects="1" scenarios="1" insertRows="0" selectLockedCells="1" autoFilter="0"/>
  <mergeCells count="2">
    <mergeCell ref="A36:P36"/>
    <mergeCell ref="A6:Q6"/>
  </mergeCells>
  <phoneticPr fontId="12" type="noConversion"/>
  <pageMargins left="0.74803149606299213" right="0.17" top="0.38" bottom="0.19" header="0" footer="0"/>
  <pageSetup scale="61" orientation="landscape" r:id="rId1"/>
  <headerFooter alignWithMargins="0"/>
  <ignoredErrors>
    <ignoredError sqref="N11:N3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C82"/>
  <sheetViews>
    <sheetView tabSelected="1" topLeftCell="A7" zoomScaleNormal="100" workbookViewId="0">
      <selection activeCell="C9" sqref="C9"/>
    </sheetView>
  </sheetViews>
  <sheetFormatPr baseColWidth="10" defaultRowHeight="12.75" x14ac:dyDescent="0.2"/>
  <cols>
    <col min="1" max="1" width="17.85546875" customWidth="1"/>
    <col min="2" max="2" width="55.5703125" customWidth="1"/>
    <col min="3" max="3" width="25.140625" customWidth="1"/>
  </cols>
  <sheetData>
    <row r="4" spans="1:3" x14ac:dyDescent="0.2">
      <c r="C4" s="77" t="s">
        <v>115</v>
      </c>
    </row>
    <row r="5" spans="1:3" x14ac:dyDescent="0.2">
      <c r="A5" s="12" t="s">
        <v>44</v>
      </c>
      <c r="B5" s="8"/>
      <c r="C5" s="8"/>
    </row>
    <row r="6" spans="1:3" ht="13.5" thickBot="1" x14ac:dyDescent="0.25">
      <c r="B6" s="8"/>
      <c r="C6" s="8"/>
    </row>
    <row r="7" spans="1:3" ht="26.25" thickBot="1" x14ac:dyDescent="0.25">
      <c r="A7" s="144" t="s">
        <v>43</v>
      </c>
      <c r="B7" s="119" t="s">
        <v>38</v>
      </c>
      <c r="C7" s="120" t="s">
        <v>74</v>
      </c>
    </row>
    <row r="8" spans="1:3" x14ac:dyDescent="0.2">
      <c r="A8" s="15"/>
      <c r="B8" s="16"/>
      <c r="C8" s="17"/>
    </row>
    <row r="9" spans="1:3" x14ac:dyDescent="0.2">
      <c r="A9" s="13" t="s">
        <v>62</v>
      </c>
      <c r="B9" s="9" t="s">
        <v>42</v>
      </c>
      <c r="C9" s="158">
        <v>1</v>
      </c>
    </row>
    <row r="10" spans="1:3" x14ac:dyDescent="0.2">
      <c r="A10" s="13" t="s">
        <v>62</v>
      </c>
      <c r="B10" s="136" t="s">
        <v>119</v>
      </c>
      <c r="C10" s="158">
        <v>1</v>
      </c>
    </row>
    <row r="11" spans="1:3" x14ac:dyDescent="0.2">
      <c r="A11" s="13" t="s">
        <v>62</v>
      </c>
      <c r="B11" s="9" t="s">
        <v>50</v>
      </c>
      <c r="C11" s="158">
        <v>1</v>
      </c>
    </row>
    <row r="12" spans="1:3" x14ac:dyDescent="0.2">
      <c r="A12" s="13" t="s">
        <v>62</v>
      </c>
      <c r="B12" s="137" t="s">
        <v>37</v>
      </c>
      <c r="C12" s="158">
        <v>1</v>
      </c>
    </row>
    <row r="13" spans="1:3" x14ac:dyDescent="0.2">
      <c r="A13" s="13" t="s">
        <v>62</v>
      </c>
      <c r="B13" s="10" t="s">
        <v>41</v>
      </c>
      <c r="C13" s="158">
        <v>1</v>
      </c>
    </row>
    <row r="14" spans="1:3" x14ac:dyDescent="0.2">
      <c r="A14" s="13" t="s">
        <v>62</v>
      </c>
      <c r="B14" s="11" t="s">
        <v>55</v>
      </c>
      <c r="C14" s="159">
        <v>1</v>
      </c>
    </row>
    <row r="15" spans="1:3" x14ac:dyDescent="0.2">
      <c r="A15" s="13" t="s">
        <v>62</v>
      </c>
      <c r="B15" s="139" t="s">
        <v>107</v>
      </c>
      <c r="C15" s="159">
        <v>1</v>
      </c>
    </row>
    <row r="16" spans="1:3" x14ac:dyDescent="0.2">
      <c r="A16" s="13"/>
      <c r="B16" s="44" t="s">
        <v>63</v>
      </c>
      <c r="C16" s="45">
        <f>SUM(C9:C15)</f>
        <v>7</v>
      </c>
    </row>
    <row r="17" spans="1:3" x14ac:dyDescent="0.2">
      <c r="A17" s="13"/>
      <c r="B17" s="11"/>
      <c r="C17" s="18"/>
    </row>
    <row r="18" spans="1:3" x14ac:dyDescent="0.2">
      <c r="A18" s="138" t="s">
        <v>80</v>
      </c>
      <c r="B18" s="9" t="s">
        <v>42</v>
      </c>
      <c r="C18" s="158">
        <v>1</v>
      </c>
    </row>
    <row r="19" spans="1:3" x14ac:dyDescent="0.2">
      <c r="A19" s="138" t="s">
        <v>80</v>
      </c>
      <c r="B19" s="9" t="s">
        <v>50</v>
      </c>
      <c r="C19" s="158">
        <v>1</v>
      </c>
    </row>
    <row r="20" spans="1:3" x14ac:dyDescent="0.2">
      <c r="A20" s="138" t="s">
        <v>80</v>
      </c>
      <c r="B20" s="137" t="s">
        <v>37</v>
      </c>
      <c r="C20" s="158">
        <v>1</v>
      </c>
    </row>
    <row r="21" spans="1:3" x14ac:dyDescent="0.2">
      <c r="A21" s="138" t="s">
        <v>80</v>
      </c>
      <c r="B21" s="10" t="s">
        <v>41</v>
      </c>
      <c r="C21" s="158">
        <v>1</v>
      </c>
    </row>
    <row r="22" spans="1:3" x14ac:dyDescent="0.2">
      <c r="A22" s="138" t="s">
        <v>80</v>
      </c>
      <c r="B22" s="11" t="s">
        <v>55</v>
      </c>
      <c r="C22" s="159">
        <v>1</v>
      </c>
    </row>
    <row r="23" spans="1:3" x14ac:dyDescent="0.2">
      <c r="A23" s="138" t="s">
        <v>80</v>
      </c>
      <c r="B23" s="139" t="s">
        <v>107</v>
      </c>
      <c r="C23" s="159">
        <v>1</v>
      </c>
    </row>
    <row r="24" spans="1:3" x14ac:dyDescent="0.2">
      <c r="A24" s="13"/>
      <c r="B24" s="44" t="s">
        <v>87</v>
      </c>
      <c r="C24" s="45">
        <f>SUM(C18:C23)</f>
        <v>6</v>
      </c>
    </row>
    <row r="25" spans="1:3" x14ac:dyDescent="0.2">
      <c r="A25" s="13"/>
      <c r="B25" s="11"/>
      <c r="C25" s="18"/>
    </row>
    <row r="26" spans="1:3" x14ac:dyDescent="0.2">
      <c r="A26" s="138" t="s">
        <v>81</v>
      </c>
      <c r="B26" s="9" t="s">
        <v>42</v>
      </c>
      <c r="C26" s="158">
        <v>1</v>
      </c>
    </row>
    <row r="27" spans="1:3" x14ac:dyDescent="0.2">
      <c r="A27" s="138" t="s">
        <v>81</v>
      </c>
      <c r="B27" s="9" t="s">
        <v>50</v>
      </c>
      <c r="C27" s="158">
        <v>1</v>
      </c>
    </row>
    <row r="28" spans="1:3" x14ac:dyDescent="0.2">
      <c r="A28" s="138" t="s">
        <v>81</v>
      </c>
      <c r="B28" s="137" t="s">
        <v>37</v>
      </c>
      <c r="C28" s="158">
        <v>1</v>
      </c>
    </row>
    <row r="29" spans="1:3" x14ac:dyDescent="0.2">
      <c r="A29" s="138" t="s">
        <v>81</v>
      </c>
      <c r="B29" s="10" t="s">
        <v>41</v>
      </c>
      <c r="C29" s="158">
        <v>1</v>
      </c>
    </row>
    <row r="30" spans="1:3" x14ac:dyDescent="0.2">
      <c r="A30" s="138" t="s">
        <v>81</v>
      </c>
      <c r="B30" s="11" t="s">
        <v>55</v>
      </c>
      <c r="C30" s="159">
        <v>1</v>
      </c>
    </row>
    <row r="31" spans="1:3" x14ac:dyDescent="0.2">
      <c r="A31" s="138" t="s">
        <v>81</v>
      </c>
      <c r="B31" s="139" t="s">
        <v>107</v>
      </c>
      <c r="C31" s="159">
        <v>1</v>
      </c>
    </row>
    <row r="32" spans="1:3" x14ac:dyDescent="0.2">
      <c r="A32" s="13"/>
      <c r="B32" s="44" t="s">
        <v>88</v>
      </c>
      <c r="C32" s="45">
        <f>SUM(C26:C31)</f>
        <v>6</v>
      </c>
    </row>
    <row r="33" spans="1:3" x14ac:dyDescent="0.2">
      <c r="A33" s="13"/>
      <c r="B33" s="11"/>
      <c r="C33" s="18"/>
    </row>
    <row r="34" spans="1:3" x14ac:dyDescent="0.2">
      <c r="A34" s="14" t="s">
        <v>64</v>
      </c>
      <c r="B34" s="9" t="s">
        <v>42</v>
      </c>
      <c r="C34" s="158">
        <v>1</v>
      </c>
    </row>
    <row r="35" spans="1:3" x14ac:dyDescent="0.2">
      <c r="A35" s="14" t="s">
        <v>64</v>
      </c>
      <c r="B35" s="9" t="s">
        <v>50</v>
      </c>
      <c r="C35" s="158">
        <v>1</v>
      </c>
    </row>
    <row r="36" spans="1:3" x14ac:dyDescent="0.2">
      <c r="A36" s="14" t="s">
        <v>64</v>
      </c>
      <c r="B36" s="137" t="s">
        <v>37</v>
      </c>
      <c r="C36" s="158">
        <v>1</v>
      </c>
    </row>
    <row r="37" spans="1:3" x14ac:dyDescent="0.2">
      <c r="A37" s="14" t="s">
        <v>64</v>
      </c>
      <c r="B37" s="10" t="s">
        <v>41</v>
      </c>
      <c r="C37" s="158">
        <v>1</v>
      </c>
    </row>
    <row r="38" spans="1:3" x14ac:dyDescent="0.2">
      <c r="A38" s="14" t="s">
        <v>64</v>
      </c>
      <c r="B38" s="11" t="s">
        <v>55</v>
      </c>
      <c r="C38" s="159">
        <v>1</v>
      </c>
    </row>
    <row r="39" spans="1:3" x14ac:dyDescent="0.2">
      <c r="A39" s="14" t="s">
        <v>64</v>
      </c>
      <c r="B39" s="139" t="s">
        <v>107</v>
      </c>
      <c r="C39" s="159">
        <v>1</v>
      </c>
    </row>
    <row r="40" spans="1:3" x14ac:dyDescent="0.2">
      <c r="A40" s="14"/>
      <c r="B40" s="44" t="s">
        <v>65</v>
      </c>
      <c r="C40" s="45">
        <f>SUM(C34:C39)</f>
        <v>6</v>
      </c>
    </row>
    <row r="41" spans="1:3" x14ac:dyDescent="0.2">
      <c r="A41" s="140"/>
      <c r="B41" s="9"/>
      <c r="C41" s="18"/>
    </row>
    <row r="42" spans="1:3" x14ac:dyDescent="0.2">
      <c r="A42" s="138" t="s">
        <v>83</v>
      </c>
      <c r="B42" s="9" t="s">
        <v>42</v>
      </c>
      <c r="C42" s="158">
        <v>1</v>
      </c>
    </row>
    <row r="43" spans="1:3" x14ac:dyDescent="0.2">
      <c r="A43" s="138" t="s">
        <v>83</v>
      </c>
      <c r="B43" s="9" t="s">
        <v>50</v>
      </c>
      <c r="C43" s="158">
        <v>1</v>
      </c>
    </row>
    <row r="44" spans="1:3" x14ac:dyDescent="0.2">
      <c r="A44" s="138" t="s">
        <v>83</v>
      </c>
      <c r="B44" s="137" t="s">
        <v>37</v>
      </c>
      <c r="C44" s="158">
        <v>1</v>
      </c>
    </row>
    <row r="45" spans="1:3" x14ac:dyDescent="0.2">
      <c r="A45" s="138" t="s">
        <v>83</v>
      </c>
      <c r="B45" s="10" t="s">
        <v>41</v>
      </c>
      <c r="C45" s="158">
        <v>1</v>
      </c>
    </row>
    <row r="46" spans="1:3" x14ac:dyDescent="0.2">
      <c r="A46" s="138" t="s">
        <v>83</v>
      </c>
      <c r="B46" s="11" t="s">
        <v>55</v>
      </c>
      <c r="C46" s="159">
        <v>1</v>
      </c>
    </row>
    <row r="47" spans="1:3" x14ac:dyDescent="0.2">
      <c r="A47" s="138" t="s">
        <v>83</v>
      </c>
      <c r="B47" s="139" t="s">
        <v>107</v>
      </c>
      <c r="C47" s="159">
        <v>1</v>
      </c>
    </row>
    <row r="48" spans="1:3" x14ac:dyDescent="0.2">
      <c r="A48" s="14"/>
      <c r="B48" s="44" t="s">
        <v>89</v>
      </c>
      <c r="C48" s="45">
        <f>SUM(C42:C47)</f>
        <v>6</v>
      </c>
    </row>
    <row r="49" spans="1:3" x14ac:dyDescent="0.2">
      <c r="A49" s="14"/>
      <c r="B49" s="9"/>
      <c r="C49" s="18"/>
    </row>
    <row r="50" spans="1:3" x14ac:dyDescent="0.2">
      <c r="A50" s="138" t="s">
        <v>84</v>
      </c>
      <c r="B50" s="9" t="s">
        <v>42</v>
      </c>
      <c r="C50" s="158">
        <v>1</v>
      </c>
    </row>
    <row r="51" spans="1:3" x14ac:dyDescent="0.2">
      <c r="A51" s="138" t="s">
        <v>84</v>
      </c>
      <c r="B51" s="9" t="s">
        <v>50</v>
      </c>
      <c r="C51" s="158">
        <v>1</v>
      </c>
    </row>
    <row r="52" spans="1:3" x14ac:dyDescent="0.2">
      <c r="A52" s="138" t="s">
        <v>84</v>
      </c>
      <c r="B52" s="137" t="s">
        <v>37</v>
      </c>
      <c r="C52" s="158">
        <v>1</v>
      </c>
    </row>
    <row r="53" spans="1:3" x14ac:dyDescent="0.2">
      <c r="A53" s="138" t="s">
        <v>84</v>
      </c>
      <c r="B53" s="10" t="s">
        <v>41</v>
      </c>
      <c r="C53" s="158">
        <v>1</v>
      </c>
    </row>
    <row r="54" spans="1:3" x14ac:dyDescent="0.2">
      <c r="A54" s="138" t="s">
        <v>84</v>
      </c>
      <c r="B54" s="11" t="s">
        <v>55</v>
      </c>
      <c r="C54" s="159">
        <v>1</v>
      </c>
    </row>
    <row r="55" spans="1:3" x14ac:dyDescent="0.2">
      <c r="A55" s="138" t="s">
        <v>84</v>
      </c>
      <c r="B55" s="139" t="s">
        <v>107</v>
      </c>
      <c r="C55" s="159">
        <v>1</v>
      </c>
    </row>
    <row r="56" spans="1:3" x14ac:dyDescent="0.2">
      <c r="A56" s="14"/>
      <c r="B56" s="44" t="s">
        <v>90</v>
      </c>
      <c r="C56" s="45">
        <f>SUM(C50:C55)</f>
        <v>6</v>
      </c>
    </row>
    <row r="57" spans="1:3" x14ac:dyDescent="0.2">
      <c r="A57" s="14"/>
      <c r="B57" s="9"/>
      <c r="C57" s="18"/>
    </row>
    <row r="58" spans="1:3" x14ac:dyDescent="0.2">
      <c r="A58" s="138" t="s">
        <v>86</v>
      </c>
      <c r="B58" s="9" t="s">
        <v>42</v>
      </c>
      <c r="C58" s="158">
        <v>1</v>
      </c>
    </row>
    <row r="59" spans="1:3" x14ac:dyDescent="0.2">
      <c r="A59" s="138" t="s">
        <v>86</v>
      </c>
      <c r="B59" s="9" t="s">
        <v>50</v>
      </c>
      <c r="C59" s="158">
        <v>1</v>
      </c>
    </row>
    <row r="60" spans="1:3" x14ac:dyDescent="0.2">
      <c r="A60" s="138" t="s">
        <v>86</v>
      </c>
      <c r="B60" s="137" t="s">
        <v>37</v>
      </c>
      <c r="C60" s="158">
        <v>1</v>
      </c>
    </row>
    <row r="61" spans="1:3" x14ac:dyDescent="0.2">
      <c r="A61" s="138" t="s">
        <v>86</v>
      </c>
      <c r="B61" s="10" t="s">
        <v>41</v>
      </c>
      <c r="C61" s="158">
        <v>1</v>
      </c>
    </row>
    <row r="62" spans="1:3" x14ac:dyDescent="0.2">
      <c r="A62" s="138" t="s">
        <v>86</v>
      </c>
      <c r="B62" s="11" t="s">
        <v>55</v>
      </c>
      <c r="C62" s="159">
        <v>1</v>
      </c>
    </row>
    <row r="63" spans="1:3" x14ac:dyDescent="0.2">
      <c r="A63" s="138" t="s">
        <v>86</v>
      </c>
      <c r="B63" s="139" t="s">
        <v>107</v>
      </c>
      <c r="C63" s="159">
        <v>1</v>
      </c>
    </row>
    <row r="64" spans="1:3" x14ac:dyDescent="0.2">
      <c r="A64" s="14"/>
      <c r="B64" s="44" t="s">
        <v>92</v>
      </c>
      <c r="C64" s="45">
        <f>SUM(C58:C63)</f>
        <v>6</v>
      </c>
    </row>
    <row r="65" spans="1:3" x14ac:dyDescent="0.2">
      <c r="A65" s="14"/>
      <c r="B65" s="44"/>
      <c r="C65" s="45"/>
    </row>
    <row r="66" spans="1:3" x14ac:dyDescent="0.2">
      <c r="A66" s="138" t="s">
        <v>85</v>
      </c>
      <c r="B66" s="9" t="s">
        <v>42</v>
      </c>
      <c r="C66" s="158">
        <v>1</v>
      </c>
    </row>
    <row r="67" spans="1:3" x14ac:dyDescent="0.2">
      <c r="A67" s="138" t="s">
        <v>85</v>
      </c>
      <c r="B67" s="9" t="s">
        <v>50</v>
      </c>
      <c r="C67" s="158">
        <v>1</v>
      </c>
    </row>
    <row r="68" spans="1:3" x14ac:dyDescent="0.2">
      <c r="A68" s="138" t="s">
        <v>85</v>
      </c>
      <c r="B68" s="137" t="s">
        <v>37</v>
      </c>
      <c r="C68" s="158">
        <v>1</v>
      </c>
    </row>
    <row r="69" spans="1:3" x14ac:dyDescent="0.2">
      <c r="A69" s="138" t="s">
        <v>85</v>
      </c>
      <c r="B69" s="10" t="s">
        <v>41</v>
      </c>
      <c r="C69" s="158">
        <v>1</v>
      </c>
    </row>
    <row r="70" spans="1:3" x14ac:dyDescent="0.2">
      <c r="A70" s="138" t="s">
        <v>85</v>
      </c>
      <c r="B70" s="11" t="s">
        <v>55</v>
      </c>
      <c r="C70" s="159">
        <v>1</v>
      </c>
    </row>
    <row r="71" spans="1:3" x14ac:dyDescent="0.2">
      <c r="A71" s="138" t="s">
        <v>85</v>
      </c>
      <c r="B71" s="139" t="s">
        <v>107</v>
      </c>
      <c r="C71" s="159">
        <v>1</v>
      </c>
    </row>
    <row r="72" spans="1:3" x14ac:dyDescent="0.2">
      <c r="A72" s="14"/>
      <c r="B72" s="44" t="s">
        <v>91</v>
      </c>
      <c r="C72" s="45">
        <f>SUM(C66:C71)</f>
        <v>6</v>
      </c>
    </row>
    <row r="73" spans="1:3" x14ac:dyDescent="0.2">
      <c r="A73" s="14"/>
      <c r="B73" s="44"/>
      <c r="C73" s="45"/>
    </row>
    <row r="74" spans="1:3" x14ac:dyDescent="0.2">
      <c r="A74" s="138" t="s">
        <v>101</v>
      </c>
      <c r="B74" s="9" t="s">
        <v>42</v>
      </c>
      <c r="C74" s="158">
        <v>1</v>
      </c>
    </row>
    <row r="75" spans="1:3" x14ac:dyDescent="0.2">
      <c r="A75" s="138" t="s">
        <v>101</v>
      </c>
      <c r="B75" s="9" t="s">
        <v>50</v>
      </c>
      <c r="C75" s="158">
        <v>1</v>
      </c>
    </row>
    <row r="76" spans="1:3" x14ac:dyDescent="0.2">
      <c r="A76" s="138" t="s">
        <v>101</v>
      </c>
      <c r="B76" s="137" t="s">
        <v>37</v>
      </c>
      <c r="C76" s="158">
        <v>1</v>
      </c>
    </row>
    <row r="77" spans="1:3" x14ac:dyDescent="0.2">
      <c r="A77" s="138" t="s">
        <v>101</v>
      </c>
      <c r="B77" s="10" t="s">
        <v>41</v>
      </c>
      <c r="C77" s="158">
        <v>1</v>
      </c>
    </row>
    <row r="78" spans="1:3" x14ac:dyDescent="0.2">
      <c r="A78" s="138" t="s">
        <v>101</v>
      </c>
      <c r="B78" s="11" t="s">
        <v>55</v>
      </c>
      <c r="C78" s="159">
        <v>1</v>
      </c>
    </row>
    <row r="79" spans="1:3" x14ac:dyDescent="0.2">
      <c r="A79" s="138" t="s">
        <v>101</v>
      </c>
      <c r="B79" s="139" t="s">
        <v>107</v>
      </c>
      <c r="C79" s="159">
        <v>1</v>
      </c>
    </row>
    <row r="80" spans="1:3" x14ac:dyDescent="0.2">
      <c r="A80" s="14"/>
      <c r="B80" s="44" t="s">
        <v>102</v>
      </c>
      <c r="C80" s="45">
        <f>SUM(C74:C79)</f>
        <v>6</v>
      </c>
    </row>
    <row r="81" spans="1:3" x14ac:dyDescent="0.2">
      <c r="A81" s="14"/>
      <c r="B81" s="11"/>
      <c r="C81" s="18"/>
    </row>
    <row r="82" spans="1:3" ht="13.5" thickBot="1" x14ac:dyDescent="0.25">
      <c r="A82" s="46"/>
      <c r="B82" s="47"/>
      <c r="C82" s="48"/>
    </row>
  </sheetData>
  <sheetProtection algorithmName="SHA-512" hashValue="MbdluTVFE6IlMS8RDT+jB6JPcg0pXMX6enpBy84pWy1Qc0MGs6xNwsb06mJ/MMfByuiQUrBJpudAEjucnJ+Kyw==" saltValue="dlPXXn6eFALJGV5nPvSY3g==" spinCount="100000" sheet="1" objects="1" scenarios="1" insertRows="0" selectLockedCells="1" autoFilter="0"/>
  <phoneticPr fontId="12" type="noConversion"/>
  <printOptions horizontalCentered="1"/>
  <pageMargins left="0.74803149606299213" right="0.59055118110236227" top="0.15748031496062992" bottom="0.59055118110236227" header="0" footer="0"/>
  <pageSetup scale="9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45"/>
  <sheetViews>
    <sheetView topLeftCell="A10" workbookViewId="0">
      <selection activeCell="H23" sqref="H23"/>
    </sheetView>
  </sheetViews>
  <sheetFormatPr baseColWidth="10" defaultRowHeight="12.75" x14ac:dyDescent="0.2"/>
  <cols>
    <col min="1" max="1" width="16.5703125" customWidth="1"/>
    <col min="2" max="2" width="33.85546875" customWidth="1"/>
    <col min="3" max="3" width="11.7109375" bestFit="1" customWidth="1"/>
    <col min="4" max="4" width="19.5703125" customWidth="1"/>
    <col min="5" max="5" width="12.85546875" customWidth="1"/>
    <col min="6" max="6" width="13" customWidth="1"/>
    <col min="7" max="7" width="12.7109375" customWidth="1"/>
    <col min="8" max="8" width="12.140625" customWidth="1"/>
    <col min="9" max="9" width="14.42578125" bestFit="1" customWidth="1"/>
  </cols>
  <sheetData>
    <row r="4" spans="1:9" x14ac:dyDescent="0.2">
      <c r="I4" s="77" t="s">
        <v>115</v>
      </c>
    </row>
    <row r="6" spans="1:9" ht="18" x14ac:dyDescent="0.25">
      <c r="A6" s="4" t="s">
        <v>46</v>
      </c>
    </row>
    <row r="7" spans="1:9" ht="18" x14ac:dyDescent="0.25">
      <c r="A7" s="4"/>
      <c r="B7" s="4"/>
    </row>
    <row r="9" spans="1:9" ht="31.5" x14ac:dyDescent="0.2">
      <c r="A9" s="177" t="s">
        <v>56</v>
      </c>
      <c r="B9" s="177" t="s">
        <v>38</v>
      </c>
      <c r="C9" s="178" t="s">
        <v>45</v>
      </c>
      <c r="D9" s="114" t="s">
        <v>21</v>
      </c>
      <c r="E9" s="178" t="s">
        <v>24</v>
      </c>
      <c r="F9" s="114" t="s">
        <v>22</v>
      </c>
      <c r="G9" s="178" t="s">
        <v>25</v>
      </c>
      <c r="H9" s="114" t="s">
        <v>23</v>
      </c>
      <c r="I9" s="121" t="s">
        <v>75</v>
      </c>
    </row>
    <row r="10" spans="1:9" x14ac:dyDescent="0.2">
      <c r="A10" s="177"/>
      <c r="B10" s="177"/>
      <c r="C10" s="178"/>
      <c r="D10" s="160">
        <v>0.01</v>
      </c>
      <c r="E10" s="178"/>
      <c r="F10" s="160">
        <v>0.01</v>
      </c>
      <c r="G10" s="178"/>
      <c r="H10" s="160">
        <v>0.01</v>
      </c>
      <c r="I10" s="122"/>
    </row>
    <row r="11" spans="1:9" x14ac:dyDescent="0.2">
      <c r="A11" s="67" t="s">
        <v>67</v>
      </c>
      <c r="B11" s="67" t="s">
        <v>28</v>
      </c>
      <c r="C11" s="68">
        <f>'RR HH'!F19</f>
        <v>12.664799999999998</v>
      </c>
      <c r="D11" s="68">
        <f t="shared" ref="D11:D19" si="0">+$D$10*C11</f>
        <v>0.12664799999999998</v>
      </c>
      <c r="E11" s="68">
        <f>+D11+C11</f>
        <v>12.791447999999997</v>
      </c>
      <c r="F11" s="68">
        <f>+$F$10*E11</f>
        <v>0.12791447999999997</v>
      </c>
      <c r="G11" s="68">
        <f>+F11+E11</f>
        <v>12.919362479999997</v>
      </c>
      <c r="H11" s="68">
        <f>+$H$10*G11</f>
        <v>0.12919362479999996</v>
      </c>
      <c r="I11" s="69">
        <f>+H11+G11</f>
        <v>13.048556104799996</v>
      </c>
    </row>
    <row r="12" spans="1:9" x14ac:dyDescent="0.2">
      <c r="A12" s="67" t="s">
        <v>108</v>
      </c>
      <c r="B12" s="67" t="s">
        <v>28</v>
      </c>
      <c r="C12" s="68">
        <f>'RR HH'!F25</f>
        <v>5.6288</v>
      </c>
      <c r="D12" s="68">
        <f t="shared" si="0"/>
        <v>5.6288000000000005E-2</v>
      </c>
      <c r="E12" s="68">
        <f t="shared" ref="E12:E19" si="1">+D12+C12</f>
        <v>5.6850880000000004</v>
      </c>
      <c r="F12" s="68">
        <f>+$F$10*E12</f>
        <v>5.6850880000000006E-2</v>
      </c>
      <c r="G12" s="68">
        <f t="shared" ref="G12:G19" si="2">+F12+E12</f>
        <v>5.7419388800000002</v>
      </c>
      <c r="H12" s="68">
        <f t="shared" ref="H12:H19" si="3">+$H$10*G12</f>
        <v>5.7419388800000006E-2</v>
      </c>
      <c r="I12" s="69">
        <f t="shared" ref="I12:I19" si="4">+H12+G12</f>
        <v>5.7993582687999998</v>
      </c>
    </row>
    <row r="13" spans="1:9" x14ac:dyDescent="0.2">
      <c r="A13" s="67" t="s">
        <v>109</v>
      </c>
      <c r="B13" s="67" t="s">
        <v>28</v>
      </c>
      <c r="C13" s="68">
        <f>'RR HH'!F31</f>
        <v>5.6288</v>
      </c>
      <c r="D13" s="68">
        <f t="shared" si="0"/>
        <v>5.6288000000000005E-2</v>
      </c>
      <c r="E13" s="68">
        <f t="shared" si="1"/>
        <v>5.6850880000000004</v>
      </c>
      <c r="F13" s="68">
        <f>+$F$10*E13</f>
        <v>5.6850880000000006E-2</v>
      </c>
      <c r="G13" s="68">
        <f t="shared" si="2"/>
        <v>5.7419388800000002</v>
      </c>
      <c r="H13" s="68">
        <f t="shared" si="3"/>
        <v>5.7419388800000006E-2</v>
      </c>
      <c r="I13" s="69">
        <f t="shared" si="4"/>
        <v>5.7993582687999998</v>
      </c>
    </row>
    <row r="14" spans="1:9" x14ac:dyDescent="0.2">
      <c r="A14" s="67" t="s">
        <v>69</v>
      </c>
      <c r="B14" s="67" t="s">
        <v>28</v>
      </c>
      <c r="C14" s="68">
        <f>'RR HH'!F35</f>
        <v>2.8144</v>
      </c>
      <c r="D14" s="68">
        <f t="shared" si="0"/>
        <v>2.8144000000000002E-2</v>
      </c>
      <c r="E14" s="68">
        <f t="shared" si="1"/>
        <v>2.8425440000000002</v>
      </c>
      <c r="F14" s="68">
        <f>+$F$10*E14</f>
        <v>2.8425440000000003E-2</v>
      </c>
      <c r="G14" s="68">
        <f t="shared" si="2"/>
        <v>2.8709694400000001</v>
      </c>
      <c r="H14" s="68">
        <f t="shared" si="3"/>
        <v>2.8709694400000003E-2</v>
      </c>
      <c r="I14" s="69">
        <f t="shared" si="4"/>
        <v>2.8996791343999999</v>
      </c>
    </row>
    <row r="15" spans="1:9" x14ac:dyDescent="0.2">
      <c r="A15" s="67" t="s">
        <v>110</v>
      </c>
      <c r="B15" s="67" t="s">
        <v>28</v>
      </c>
      <c r="C15" s="68">
        <f>'RR HH'!F39</f>
        <v>2.8144</v>
      </c>
      <c r="D15" s="68">
        <f t="shared" si="0"/>
        <v>2.8144000000000002E-2</v>
      </c>
      <c r="E15" s="68">
        <f t="shared" si="1"/>
        <v>2.8425440000000002</v>
      </c>
      <c r="F15" s="68">
        <f>+$F$10*E15</f>
        <v>2.8425440000000003E-2</v>
      </c>
      <c r="G15" s="68">
        <f t="shared" si="2"/>
        <v>2.8709694400000001</v>
      </c>
      <c r="H15" s="68">
        <f t="shared" si="3"/>
        <v>2.8709694400000003E-2</v>
      </c>
      <c r="I15" s="69">
        <f t="shared" si="4"/>
        <v>2.8996791343999999</v>
      </c>
    </row>
    <row r="16" spans="1:9" x14ac:dyDescent="0.2">
      <c r="A16" s="67" t="s">
        <v>111</v>
      </c>
      <c r="B16" s="67" t="s">
        <v>28</v>
      </c>
      <c r="C16" s="68">
        <f>'RR HH'!F43</f>
        <v>2.8144</v>
      </c>
      <c r="D16" s="68">
        <f t="shared" si="0"/>
        <v>2.8144000000000002E-2</v>
      </c>
      <c r="E16" s="68">
        <f t="shared" si="1"/>
        <v>2.8425440000000002</v>
      </c>
      <c r="F16" s="68">
        <f t="shared" ref="F16:F19" si="5">+$F$10*E16</f>
        <v>2.8425440000000003E-2</v>
      </c>
      <c r="G16" s="68">
        <f t="shared" si="2"/>
        <v>2.8709694400000001</v>
      </c>
      <c r="H16" s="68">
        <f t="shared" si="3"/>
        <v>2.8709694400000003E-2</v>
      </c>
      <c r="I16" s="69">
        <f t="shared" si="4"/>
        <v>2.8996791343999999</v>
      </c>
    </row>
    <row r="17" spans="1:9" x14ac:dyDescent="0.2">
      <c r="A17" s="67" t="s">
        <v>112</v>
      </c>
      <c r="B17" s="67" t="s">
        <v>28</v>
      </c>
      <c r="C17" s="68">
        <f>'RR HH'!F47</f>
        <v>2.8144</v>
      </c>
      <c r="D17" s="68">
        <f t="shared" si="0"/>
        <v>2.8144000000000002E-2</v>
      </c>
      <c r="E17" s="68">
        <f t="shared" si="1"/>
        <v>2.8425440000000002</v>
      </c>
      <c r="F17" s="68">
        <f t="shared" si="5"/>
        <v>2.8425440000000003E-2</v>
      </c>
      <c r="G17" s="68">
        <f t="shared" si="2"/>
        <v>2.8709694400000001</v>
      </c>
      <c r="H17" s="68">
        <f t="shared" si="3"/>
        <v>2.8709694400000003E-2</v>
      </c>
      <c r="I17" s="69">
        <f t="shared" si="4"/>
        <v>2.8996791343999999</v>
      </c>
    </row>
    <row r="18" spans="1:9" x14ac:dyDescent="0.2">
      <c r="A18" s="67" t="s">
        <v>113</v>
      </c>
      <c r="B18" s="67" t="s">
        <v>28</v>
      </c>
      <c r="C18" s="68">
        <f>'RR HH'!F51</f>
        <v>2.8144</v>
      </c>
      <c r="D18" s="68">
        <f t="shared" si="0"/>
        <v>2.8144000000000002E-2</v>
      </c>
      <c r="E18" s="68">
        <f t="shared" si="1"/>
        <v>2.8425440000000002</v>
      </c>
      <c r="F18" s="68">
        <f t="shared" si="5"/>
        <v>2.8425440000000003E-2</v>
      </c>
      <c r="G18" s="68">
        <f t="shared" si="2"/>
        <v>2.8709694400000001</v>
      </c>
      <c r="H18" s="68">
        <f t="shared" si="3"/>
        <v>2.8709694400000003E-2</v>
      </c>
      <c r="I18" s="69">
        <f t="shared" si="4"/>
        <v>2.8996791343999999</v>
      </c>
    </row>
    <row r="19" spans="1:9" x14ac:dyDescent="0.2">
      <c r="A19" s="67" t="s">
        <v>114</v>
      </c>
      <c r="B19" s="67" t="s">
        <v>28</v>
      </c>
      <c r="C19" s="68">
        <f>'RR HH'!F55</f>
        <v>2.8144</v>
      </c>
      <c r="D19" s="68">
        <f t="shared" si="0"/>
        <v>2.8144000000000002E-2</v>
      </c>
      <c r="E19" s="68">
        <f t="shared" si="1"/>
        <v>2.8425440000000002</v>
      </c>
      <c r="F19" s="68">
        <f t="shared" si="5"/>
        <v>2.8425440000000003E-2</v>
      </c>
      <c r="G19" s="68">
        <f t="shared" si="2"/>
        <v>2.8709694400000001</v>
      </c>
      <c r="H19" s="68">
        <f t="shared" si="3"/>
        <v>2.8709694400000003E-2</v>
      </c>
      <c r="I19" s="69">
        <f t="shared" si="4"/>
        <v>2.8996791343999999</v>
      </c>
    </row>
    <row r="22" spans="1:9" ht="31.5" x14ac:dyDescent="0.2">
      <c r="A22" s="177" t="s">
        <v>56</v>
      </c>
      <c r="B22" s="179" t="s">
        <v>38</v>
      </c>
      <c r="C22" s="178" t="s">
        <v>76</v>
      </c>
      <c r="D22" s="114" t="s">
        <v>21</v>
      </c>
      <c r="E22" s="178" t="s">
        <v>24</v>
      </c>
      <c r="F22" s="114" t="s">
        <v>22</v>
      </c>
      <c r="G22" s="178" t="s">
        <v>25</v>
      </c>
      <c r="H22" s="114" t="s">
        <v>23</v>
      </c>
      <c r="I22" s="121" t="s">
        <v>75</v>
      </c>
    </row>
    <row r="23" spans="1:9" x14ac:dyDescent="0.2">
      <c r="A23" s="177"/>
      <c r="B23" s="179"/>
      <c r="C23" s="178"/>
      <c r="D23" s="160">
        <v>0.01</v>
      </c>
      <c r="E23" s="178"/>
      <c r="F23" s="160">
        <v>0.01</v>
      </c>
      <c r="G23" s="178"/>
      <c r="H23" s="160">
        <v>0.01</v>
      </c>
      <c r="I23" s="122"/>
    </row>
    <row r="24" spans="1:9" ht="25.5" x14ac:dyDescent="0.2">
      <c r="A24" s="67" t="s">
        <v>67</v>
      </c>
      <c r="B24" s="70" t="s">
        <v>39</v>
      </c>
      <c r="C24" s="68">
        <f>'INSTR-HERR-VEHICULOS'!Q36</f>
        <v>3.1833333333333327</v>
      </c>
      <c r="D24" s="68">
        <f>+$D$23*C24</f>
        <v>3.1833333333333325E-2</v>
      </c>
      <c r="E24" s="68">
        <f>+D24+C24</f>
        <v>3.2151666666666658</v>
      </c>
      <c r="F24" s="68">
        <f>+$F$23*E24</f>
        <v>3.2151666666666662E-2</v>
      </c>
      <c r="G24" s="68">
        <f>+F24+E24</f>
        <v>3.2473183333333324</v>
      </c>
      <c r="H24" s="68">
        <f>+$H$23*G24</f>
        <v>3.2473183333333322E-2</v>
      </c>
      <c r="I24" s="69">
        <f>+H24+G24</f>
        <v>3.2797915166666658</v>
      </c>
    </row>
    <row r="25" spans="1:9" ht="25.5" x14ac:dyDescent="0.2">
      <c r="A25" s="67" t="s">
        <v>108</v>
      </c>
      <c r="B25" s="70" t="s">
        <v>39</v>
      </c>
      <c r="C25" s="68">
        <f>'INSTR-HERR-VEHICULOS'!R36</f>
        <v>1.3333333333333335</v>
      </c>
      <c r="D25" s="68">
        <f t="shared" ref="D25:D32" si="6">+$D$23*C25</f>
        <v>1.3333333333333336E-2</v>
      </c>
      <c r="E25" s="68">
        <f t="shared" ref="E25:E32" si="7">+D25+C25</f>
        <v>1.3466666666666669</v>
      </c>
      <c r="F25" s="68">
        <f t="shared" ref="F25:F32" si="8">+$F$23*E25</f>
        <v>1.3466666666666668E-2</v>
      </c>
      <c r="G25" s="68">
        <f t="shared" ref="G25:G32" si="9">+F25+E25</f>
        <v>1.3601333333333336</v>
      </c>
      <c r="H25" s="68">
        <f t="shared" ref="H25:H32" si="10">+$H$23*G25</f>
        <v>1.3601333333333337E-2</v>
      </c>
      <c r="I25" s="69">
        <f t="shared" ref="I25:I32" si="11">+H25+G25</f>
        <v>1.373734666666667</v>
      </c>
    </row>
    <row r="26" spans="1:9" ht="25.5" x14ac:dyDescent="0.2">
      <c r="A26" s="67" t="s">
        <v>109</v>
      </c>
      <c r="B26" s="70" t="s">
        <v>39</v>
      </c>
      <c r="C26" s="68">
        <f>'INSTR-HERR-VEHICULOS'!S36</f>
        <v>1.3333333333333335</v>
      </c>
      <c r="D26" s="68">
        <f t="shared" si="6"/>
        <v>1.3333333333333336E-2</v>
      </c>
      <c r="E26" s="68">
        <f t="shared" si="7"/>
        <v>1.3466666666666669</v>
      </c>
      <c r="F26" s="68">
        <f t="shared" si="8"/>
        <v>1.3466666666666668E-2</v>
      </c>
      <c r="G26" s="68">
        <f t="shared" si="9"/>
        <v>1.3601333333333336</v>
      </c>
      <c r="H26" s="68">
        <f t="shared" si="10"/>
        <v>1.3601333333333337E-2</v>
      </c>
      <c r="I26" s="69">
        <f t="shared" si="11"/>
        <v>1.373734666666667</v>
      </c>
    </row>
    <row r="27" spans="1:9" ht="25.5" x14ac:dyDescent="0.2">
      <c r="A27" s="67" t="s">
        <v>69</v>
      </c>
      <c r="B27" s="70" t="s">
        <v>39</v>
      </c>
      <c r="C27" s="68">
        <f>'INSTR-HERR-VEHICULOS'!T36</f>
        <v>0.68333333333333357</v>
      </c>
      <c r="D27" s="68">
        <f t="shared" si="6"/>
        <v>6.8333333333333362E-3</v>
      </c>
      <c r="E27" s="68">
        <f t="shared" si="7"/>
        <v>0.69016666666666693</v>
      </c>
      <c r="F27" s="68">
        <f t="shared" si="8"/>
        <v>6.9016666666666697E-3</v>
      </c>
      <c r="G27" s="68">
        <f t="shared" si="9"/>
        <v>0.69706833333333362</v>
      </c>
      <c r="H27" s="68">
        <f t="shared" si="10"/>
        <v>6.9706833333333367E-3</v>
      </c>
      <c r="I27" s="69">
        <f t="shared" si="11"/>
        <v>0.70403901666666691</v>
      </c>
    </row>
    <row r="28" spans="1:9" ht="25.5" x14ac:dyDescent="0.2">
      <c r="A28" s="67" t="s">
        <v>110</v>
      </c>
      <c r="B28" s="70" t="s">
        <v>39</v>
      </c>
      <c r="C28" s="68">
        <f>'INSTR-HERR-VEHICULOS'!U36</f>
        <v>0.68333333333333357</v>
      </c>
      <c r="D28" s="68">
        <f t="shared" si="6"/>
        <v>6.8333333333333362E-3</v>
      </c>
      <c r="E28" s="68">
        <f t="shared" si="7"/>
        <v>0.69016666666666693</v>
      </c>
      <c r="F28" s="68">
        <f t="shared" si="8"/>
        <v>6.9016666666666697E-3</v>
      </c>
      <c r="G28" s="68">
        <f t="shared" si="9"/>
        <v>0.69706833333333362</v>
      </c>
      <c r="H28" s="68">
        <f t="shared" si="10"/>
        <v>6.9706833333333367E-3</v>
      </c>
      <c r="I28" s="69">
        <f t="shared" si="11"/>
        <v>0.70403901666666691</v>
      </c>
    </row>
    <row r="29" spans="1:9" ht="25.5" x14ac:dyDescent="0.2">
      <c r="A29" s="67" t="s">
        <v>111</v>
      </c>
      <c r="B29" s="70" t="s">
        <v>39</v>
      </c>
      <c r="C29" s="68">
        <f>'INSTR-HERR-VEHICULOS'!V36</f>
        <v>0.68333333333333357</v>
      </c>
      <c r="D29" s="68">
        <f t="shared" si="6"/>
        <v>6.8333333333333362E-3</v>
      </c>
      <c r="E29" s="68">
        <f t="shared" si="7"/>
        <v>0.69016666666666693</v>
      </c>
      <c r="F29" s="68">
        <f t="shared" si="8"/>
        <v>6.9016666666666697E-3</v>
      </c>
      <c r="G29" s="68">
        <f t="shared" si="9"/>
        <v>0.69706833333333362</v>
      </c>
      <c r="H29" s="68">
        <f t="shared" si="10"/>
        <v>6.9706833333333367E-3</v>
      </c>
      <c r="I29" s="69">
        <f t="shared" si="11"/>
        <v>0.70403901666666691</v>
      </c>
    </row>
    <row r="30" spans="1:9" ht="25.5" x14ac:dyDescent="0.2">
      <c r="A30" s="67" t="s">
        <v>112</v>
      </c>
      <c r="B30" s="70" t="s">
        <v>39</v>
      </c>
      <c r="C30" s="68">
        <f>'INSTR-HERR-VEHICULOS'!W36</f>
        <v>0.68333333333333357</v>
      </c>
      <c r="D30" s="68">
        <f t="shared" si="6"/>
        <v>6.8333333333333362E-3</v>
      </c>
      <c r="E30" s="68">
        <f t="shared" si="7"/>
        <v>0.69016666666666693</v>
      </c>
      <c r="F30" s="68">
        <f t="shared" si="8"/>
        <v>6.9016666666666697E-3</v>
      </c>
      <c r="G30" s="68">
        <f t="shared" si="9"/>
        <v>0.69706833333333362</v>
      </c>
      <c r="H30" s="68">
        <f t="shared" si="10"/>
        <v>6.9706833333333367E-3</v>
      </c>
      <c r="I30" s="69">
        <f t="shared" si="11"/>
        <v>0.70403901666666691</v>
      </c>
    </row>
    <row r="31" spans="1:9" ht="25.5" x14ac:dyDescent="0.2">
      <c r="A31" s="67" t="s">
        <v>113</v>
      </c>
      <c r="B31" s="70" t="s">
        <v>39</v>
      </c>
      <c r="C31" s="68">
        <f>'INSTR-HERR-VEHICULOS'!X36</f>
        <v>0.68333333333333357</v>
      </c>
      <c r="D31" s="68">
        <f t="shared" si="6"/>
        <v>6.8333333333333362E-3</v>
      </c>
      <c r="E31" s="68">
        <f t="shared" si="7"/>
        <v>0.69016666666666693</v>
      </c>
      <c r="F31" s="68">
        <f t="shared" si="8"/>
        <v>6.9016666666666697E-3</v>
      </c>
      <c r="G31" s="68">
        <f t="shared" si="9"/>
        <v>0.69706833333333362</v>
      </c>
      <c r="H31" s="68">
        <f t="shared" si="10"/>
        <v>6.9706833333333367E-3</v>
      </c>
      <c r="I31" s="69">
        <f t="shared" si="11"/>
        <v>0.70403901666666691</v>
      </c>
    </row>
    <row r="32" spans="1:9" ht="25.5" x14ac:dyDescent="0.2">
      <c r="A32" s="67" t="s">
        <v>114</v>
      </c>
      <c r="B32" s="70" t="s">
        <v>39</v>
      </c>
      <c r="C32" s="68">
        <f>'INSTR-HERR-VEHICULOS'!Y36</f>
        <v>0.68333333333333357</v>
      </c>
      <c r="D32" s="68">
        <f t="shared" si="6"/>
        <v>6.8333333333333362E-3</v>
      </c>
      <c r="E32" s="68">
        <f t="shared" si="7"/>
        <v>0.69016666666666693</v>
      </c>
      <c r="F32" s="68">
        <f t="shared" si="8"/>
        <v>6.9016666666666697E-3</v>
      </c>
      <c r="G32" s="68">
        <f t="shared" si="9"/>
        <v>0.69706833333333362</v>
      </c>
      <c r="H32" s="68">
        <f t="shared" si="10"/>
        <v>6.9706833333333367E-3</v>
      </c>
      <c r="I32" s="69">
        <f t="shared" si="11"/>
        <v>0.70403901666666691</v>
      </c>
    </row>
    <row r="33" spans="1:9" x14ac:dyDescent="0.2">
      <c r="B33" s="65"/>
      <c r="C33" s="19"/>
      <c r="D33" s="19"/>
      <c r="E33" s="19"/>
      <c r="F33" s="19"/>
      <c r="G33" s="19"/>
      <c r="H33" s="19"/>
      <c r="I33" s="66"/>
    </row>
    <row r="34" spans="1:9" x14ac:dyDescent="0.2">
      <c r="B34" s="65"/>
      <c r="C34" s="19"/>
      <c r="D34" s="19"/>
      <c r="E34" s="19"/>
      <c r="F34" s="19"/>
      <c r="G34" s="19"/>
      <c r="H34" s="19"/>
      <c r="I34" s="66"/>
    </row>
    <row r="35" spans="1:9" ht="31.5" x14ac:dyDescent="0.2">
      <c r="A35" s="177" t="s">
        <v>56</v>
      </c>
      <c r="B35" s="177" t="s">
        <v>38</v>
      </c>
      <c r="C35" s="178" t="s">
        <v>76</v>
      </c>
      <c r="D35" s="114" t="s">
        <v>21</v>
      </c>
      <c r="E35" s="178" t="s">
        <v>24</v>
      </c>
      <c r="F35" s="114" t="s">
        <v>22</v>
      </c>
      <c r="G35" s="178" t="s">
        <v>25</v>
      </c>
      <c r="H35" s="114" t="s">
        <v>23</v>
      </c>
      <c r="I35" s="121" t="s">
        <v>75</v>
      </c>
    </row>
    <row r="36" spans="1:9" x14ac:dyDescent="0.2">
      <c r="A36" s="177"/>
      <c r="B36" s="177"/>
      <c r="C36" s="178"/>
      <c r="D36" s="160">
        <v>0.01</v>
      </c>
      <c r="E36" s="178"/>
      <c r="F36" s="160">
        <v>0.01</v>
      </c>
      <c r="G36" s="178"/>
      <c r="H36" s="160">
        <v>0.01</v>
      </c>
      <c r="I36" s="122"/>
    </row>
    <row r="37" spans="1:9" x14ac:dyDescent="0.2">
      <c r="A37" s="67" t="s">
        <v>67</v>
      </c>
      <c r="B37" s="70" t="s">
        <v>44</v>
      </c>
      <c r="C37" s="68">
        <f>LOGISTICA!C16</f>
        <v>7</v>
      </c>
      <c r="D37" s="68">
        <f>+$D$36*C37</f>
        <v>7.0000000000000007E-2</v>
      </c>
      <c r="E37" s="68">
        <f>+D37+C37</f>
        <v>7.07</v>
      </c>
      <c r="F37" s="68">
        <f>+$F$36*E37</f>
        <v>7.0699999999999999E-2</v>
      </c>
      <c r="G37" s="68">
        <f>+F37+E37</f>
        <v>7.1407000000000007</v>
      </c>
      <c r="H37" s="68">
        <f>+$H$36*G37</f>
        <v>7.1407000000000012E-2</v>
      </c>
      <c r="I37" s="69">
        <f>+H37+G37</f>
        <v>7.2121070000000005</v>
      </c>
    </row>
    <row r="38" spans="1:9" x14ac:dyDescent="0.2">
      <c r="A38" s="67" t="s">
        <v>108</v>
      </c>
      <c r="B38" s="70" t="s">
        <v>44</v>
      </c>
      <c r="C38" s="68">
        <f>LOGISTICA!C24</f>
        <v>6</v>
      </c>
      <c r="D38" s="68">
        <f t="shared" ref="D38:D45" si="12">+$D$36*C38</f>
        <v>0.06</v>
      </c>
      <c r="E38" s="68">
        <f t="shared" ref="E38:E45" si="13">+D38+C38</f>
        <v>6.06</v>
      </c>
      <c r="F38" s="68">
        <f t="shared" ref="F38:F45" si="14">+$F$36*E38</f>
        <v>6.0599999999999994E-2</v>
      </c>
      <c r="G38" s="68">
        <f t="shared" ref="G38:G45" si="15">+F38+E38</f>
        <v>6.1205999999999996</v>
      </c>
      <c r="H38" s="68">
        <f t="shared" ref="H38:H45" si="16">+$H$36*G38</f>
        <v>6.1205999999999997E-2</v>
      </c>
      <c r="I38" s="69">
        <f t="shared" ref="I38:I45" si="17">+H38+G38</f>
        <v>6.1818059999999999</v>
      </c>
    </row>
    <row r="39" spans="1:9" x14ac:dyDescent="0.2">
      <c r="A39" s="67" t="s">
        <v>109</v>
      </c>
      <c r="B39" s="70" t="s">
        <v>44</v>
      </c>
      <c r="C39" s="68">
        <f>LOGISTICA!C32</f>
        <v>6</v>
      </c>
      <c r="D39" s="68">
        <f t="shared" si="12"/>
        <v>0.06</v>
      </c>
      <c r="E39" s="68">
        <f t="shared" si="13"/>
        <v>6.06</v>
      </c>
      <c r="F39" s="68">
        <f t="shared" si="14"/>
        <v>6.0599999999999994E-2</v>
      </c>
      <c r="G39" s="68">
        <f t="shared" si="15"/>
        <v>6.1205999999999996</v>
      </c>
      <c r="H39" s="68">
        <f t="shared" si="16"/>
        <v>6.1205999999999997E-2</v>
      </c>
      <c r="I39" s="69">
        <f t="shared" si="17"/>
        <v>6.1818059999999999</v>
      </c>
    </row>
    <row r="40" spans="1:9" x14ac:dyDescent="0.2">
      <c r="A40" s="67" t="s">
        <v>69</v>
      </c>
      <c r="B40" s="70" t="s">
        <v>44</v>
      </c>
      <c r="C40" s="68">
        <f>LOGISTICA!C40</f>
        <v>6</v>
      </c>
      <c r="D40" s="68">
        <f t="shared" si="12"/>
        <v>0.06</v>
      </c>
      <c r="E40" s="68">
        <f t="shared" si="13"/>
        <v>6.06</v>
      </c>
      <c r="F40" s="68">
        <f t="shared" si="14"/>
        <v>6.0599999999999994E-2</v>
      </c>
      <c r="G40" s="68">
        <f t="shared" si="15"/>
        <v>6.1205999999999996</v>
      </c>
      <c r="H40" s="68">
        <f t="shared" si="16"/>
        <v>6.1205999999999997E-2</v>
      </c>
      <c r="I40" s="69">
        <f t="shared" si="17"/>
        <v>6.1818059999999999</v>
      </c>
    </row>
    <row r="41" spans="1:9" x14ac:dyDescent="0.2">
      <c r="A41" s="67" t="s">
        <v>110</v>
      </c>
      <c r="B41" s="70" t="s">
        <v>44</v>
      </c>
      <c r="C41" s="68">
        <f>LOGISTICA!C48</f>
        <v>6</v>
      </c>
      <c r="D41" s="68">
        <f t="shared" si="12"/>
        <v>0.06</v>
      </c>
      <c r="E41" s="68">
        <f t="shared" si="13"/>
        <v>6.06</v>
      </c>
      <c r="F41" s="68">
        <f t="shared" si="14"/>
        <v>6.0599999999999994E-2</v>
      </c>
      <c r="G41" s="68">
        <f t="shared" si="15"/>
        <v>6.1205999999999996</v>
      </c>
      <c r="H41" s="68">
        <f t="shared" si="16"/>
        <v>6.1205999999999997E-2</v>
      </c>
      <c r="I41" s="69">
        <f t="shared" si="17"/>
        <v>6.1818059999999999</v>
      </c>
    </row>
    <row r="42" spans="1:9" x14ac:dyDescent="0.2">
      <c r="A42" s="67" t="s">
        <v>111</v>
      </c>
      <c r="B42" s="70" t="s">
        <v>44</v>
      </c>
      <c r="C42" s="68">
        <f>LOGISTICA!C56</f>
        <v>6</v>
      </c>
      <c r="D42" s="68">
        <f t="shared" si="12"/>
        <v>0.06</v>
      </c>
      <c r="E42" s="68">
        <f t="shared" si="13"/>
        <v>6.06</v>
      </c>
      <c r="F42" s="68">
        <f t="shared" si="14"/>
        <v>6.0599999999999994E-2</v>
      </c>
      <c r="G42" s="68">
        <f t="shared" si="15"/>
        <v>6.1205999999999996</v>
      </c>
      <c r="H42" s="68">
        <f t="shared" si="16"/>
        <v>6.1205999999999997E-2</v>
      </c>
      <c r="I42" s="69">
        <f t="shared" si="17"/>
        <v>6.1818059999999999</v>
      </c>
    </row>
    <row r="43" spans="1:9" x14ac:dyDescent="0.2">
      <c r="A43" s="67" t="s">
        <v>112</v>
      </c>
      <c r="B43" s="70" t="s">
        <v>44</v>
      </c>
      <c r="C43" s="68">
        <f>LOGISTICA!C64</f>
        <v>6</v>
      </c>
      <c r="D43" s="68">
        <f t="shared" si="12"/>
        <v>0.06</v>
      </c>
      <c r="E43" s="68">
        <f t="shared" si="13"/>
        <v>6.06</v>
      </c>
      <c r="F43" s="68">
        <f t="shared" si="14"/>
        <v>6.0599999999999994E-2</v>
      </c>
      <c r="G43" s="68">
        <f t="shared" si="15"/>
        <v>6.1205999999999996</v>
      </c>
      <c r="H43" s="68">
        <f t="shared" si="16"/>
        <v>6.1205999999999997E-2</v>
      </c>
      <c r="I43" s="69">
        <f t="shared" si="17"/>
        <v>6.1818059999999999</v>
      </c>
    </row>
    <row r="44" spans="1:9" x14ac:dyDescent="0.2">
      <c r="A44" s="67" t="s">
        <v>113</v>
      </c>
      <c r="B44" s="70" t="s">
        <v>44</v>
      </c>
      <c r="C44" s="68">
        <f>LOGISTICA!C72</f>
        <v>6</v>
      </c>
      <c r="D44" s="68">
        <f t="shared" si="12"/>
        <v>0.06</v>
      </c>
      <c r="E44" s="68">
        <f t="shared" si="13"/>
        <v>6.06</v>
      </c>
      <c r="F44" s="68">
        <f t="shared" si="14"/>
        <v>6.0599999999999994E-2</v>
      </c>
      <c r="G44" s="68">
        <f t="shared" si="15"/>
        <v>6.1205999999999996</v>
      </c>
      <c r="H44" s="68">
        <f t="shared" si="16"/>
        <v>6.1205999999999997E-2</v>
      </c>
      <c r="I44" s="69">
        <f t="shared" si="17"/>
        <v>6.1818059999999999</v>
      </c>
    </row>
    <row r="45" spans="1:9" x14ac:dyDescent="0.2">
      <c r="A45" s="67" t="s">
        <v>114</v>
      </c>
      <c r="B45" s="70" t="s">
        <v>44</v>
      </c>
      <c r="C45" s="68">
        <f>LOGISTICA!C80</f>
        <v>6</v>
      </c>
      <c r="D45" s="68">
        <f t="shared" si="12"/>
        <v>0.06</v>
      </c>
      <c r="E45" s="68">
        <f t="shared" si="13"/>
        <v>6.06</v>
      </c>
      <c r="F45" s="68">
        <f t="shared" si="14"/>
        <v>6.0599999999999994E-2</v>
      </c>
      <c r="G45" s="68">
        <f t="shared" si="15"/>
        <v>6.1205999999999996</v>
      </c>
      <c r="H45" s="68">
        <f t="shared" si="16"/>
        <v>6.1205999999999997E-2</v>
      </c>
      <c r="I45" s="69">
        <f t="shared" si="17"/>
        <v>6.1818059999999999</v>
      </c>
    </row>
  </sheetData>
  <sheetProtection algorithmName="SHA-512" hashValue="aC2UVCf2Zl1dbWVHziwj7i9411s0BtALjcBde5YAO0RoWp28ZygG0sGuozmvml6itnCppc48dYzTE19vHRI+wQ==" saltValue="25x6axTBP8ACWQVzUWrxAw==" spinCount="100000" sheet="1" objects="1" scenarios="1" insertRows="0" selectLockedCells="1" autoFilter="0"/>
  <mergeCells count="15">
    <mergeCell ref="A35:A36"/>
    <mergeCell ref="G35:G36"/>
    <mergeCell ref="B22:B23"/>
    <mergeCell ref="C22:C23"/>
    <mergeCell ref="E22:E23"/>
    <mergeCell ref="G22:G23"/>
    <mergeCell ref="B35:B36"/>
    <mergeCell ref="C35:C36"/>
    <mergeCell ref="E35:E36"/>
    <mergeCell ref="A22:A23"/>
    <mergeCell ref="A9:A10"/>
    <mergeCell ref="C9:C10"/>
    <mergeCell ref="E9:E10"/>
    <mergeCell ref="G9:G10"/>
    <mergeCell ref="B9:B10"/>
  </mergeCells>
  <phoneticPr fontId="12" type="noConversion"/>
  <printOptions horizontalCentered="1"/>
  <pageMargins left="0.74803149606299213" right="0.74803149606299213" top="0.47244094488188981" bottom="0.35433070866141736" header="0" footer="0"/>
  <pageSetup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17"/>
  <sheetViews>
    <sheetView zoomScaleNormal="100" workbookViewId="0">
      <selection activeCell="G13" sqref="G13"/>
    </sheetView>
  </sheetViews>
  <sheetFormatPr baseColWidth="10" defaultRowHeight="12.75" x14ac:dyDescent="0.2"/>
  <cols>
    <col min="1" max="1" width="21.85546875" customWidth="1"/>
    <col min="2" max="2" width="35.42578125" customWidth="1"/>
    <col min="3" max="3" width="24" customWidth="1"/>
  </cols>
  <sheetData>
    <row r="3" spans="1:3" ht="15.75" x14ac:dyDescent="0.25">
      <c r="C3" s="145" t="s">
        <v>115</v>
      </c>
    </row>
    <row r="4" spans="1:3" ht="15.75" x14ac:dyDescent="0.25">
      <c r="A4" s="143" t="s">
        <v>117</v>
      </c>
      <c r="C4" s="77"/>
    </row>
    <row r="6" spans="1:3" x14ac:dyDescent="0.2">
      <c r="A6" s="181" t="s">
        <v>56</v>
      </c>
      <c r="B6" s="181" t="s">
        <v>38</v>
      </c>
      <c r="C6" s="180" t="s">
        <v>77</v>
      </c>
    </row>
    <row r="7" spans="1:3" x14ac:dyDescent="0.2">
      <c r="A7" s="181"/>
      <c r="B7" s="181"/>
      <c r="C7" s="180"/>
    </row>
    <row r="8" spans="1:3" ht="25.5" x14ac:dyDescent="0.2">
      <c r="A8" s="73" t="s">
        <v>67</v>
      </c>
      <c r="B8" s="72" t="s">
        <v>47</v>
      </c>
      <c r="C8" s="129">
        <f>'ADM Y UTILIDADES'!I11+'ADM Y UTILIDADES'!I24+'ADM Y UTILIDADES'!I37</f>
        <v>23.540454621466662</v>
      </c>
    </row>
    <row r="9" spans="1:3" ht="25.5" x14ac:dyDescent="0.2">
      <c r="A9" s="73" t="s">
        <v>108</v>
      </c>
      <c r="B9" s="72" t="s">
        <v>47</v>
      </c>
      <c r="C9" s="129">
        <f>'ADM Y UTILIDADES'!I12+'ADM Y UTILIDADES'!I25+'ADM Y UTILIDADES'!I38</f>
        <v>13.354898935466666</v>
      </c>
    </row>
    <row r="10" spans="1:3" ht="25.5" x14ac:dyDescent="0.2">
      <c r="A10" s="73" t="s">
        <v>109</v>
      </c>
      <c r="B10" s="72" t="s">
        <v>47</v>
      </c>
      <c r="C10" s="129">
        <f>'ADM Y UTILIDADES'!I13+'ADM Y UTILIDADES'!I26+'ADM Y UTILIDADES'!I39</f>
        <v>13.354898935466666</v>
      </c>
    </row>
    <row r="11" spans="1:3" ht="25.5" x14ac:dyDescent="0.2">
      <c r="A11" s="73" t="s">
        <v>69</v>
      </c>
      <c r="B11" s="72" t="s">
        <v>47</v>
      </c>
      <c r="C11" s="129">
        <f>'ADM Y UTILIDADES'!I14+'ADM Y UTILIDADES'!I27+'ADM Y UTILIDADES'!I40</f>
        <v>9.7855241510666673</v>
      </c>
    </row>
    <row r="12" spans="1:3" ht="25.5" x14ac:dyDescent="0.2">
      <c r="A12" s="73" t="s">
        <v>110</v>
      </c>
      <c r="B12" s="72" t="s">
        <v>47</v>
      </c>
      <c r="C12" s="129">
        <f>'ADM Y UTILIDADES'!I15+'ADM Y UTILIDADES'!I28+'ADM Y UTILIDADES'!I41</f>
        <v>9.7855241510666673</v>
      </c>
    </row>
    <row r="13" spans="1:3" ht="25.5" x14ac:dyDescent="0.2">
      <c r="A13" s="73" t="s">
        <v>111</v>
      </c>
      <c r="B13" s="72" t="s">
        <v>47</v>
      </c>
      <c r="C13" s="129">
        <f>'ADM Y UTILIDADES'!I16+'ADM Y UTILIDADES'!I29+'ADM Y UTILIDADES'!I42</f>
        <v>9.7855241510666673</v>
      </c>
    </row>
    <row r="14" spans="1:3" ht="25.5" x14ac:dyDescent="0.2">
      <c r="A14" s="73" t="s">
        <v>112</v>
      </c>
      <c r="B14" s="72" t="s">
        <v>47</v>
      </c>
      <c r="C14" s="129">
        <f>'ADM Y UTILIDADES'!I17+'ADM Y UTILIDADES'!I30+'ADM Y UTILIDADES'!I43</f>
        <v>9.7855241510666673</v>
      </c>
    </row>
    <row r="15" spans="1:3" ht="25.5" x14ac:dyDescent="0.2">
      <c r="A15" s="73" t="s">
        <v>113</v>
      </c>
      <c r="B15" s="72" t="s">
        <v>47</v>
      </c>
      <c r="C15" s="129">
        <f>'ADM Y UTILIDADES'!I18+'ADM Y UTILIDADES'!I31+'ADM Y UTILIDADES'!I44</f>
        <v>9.7855241510666673</v>
      </c>
    </row>
    <row r="16" spans="1:3" ht="25.5" x14ac:dyDescent="0.2">
      <c r="A16" s="73" t="s">
        <v>114</v>
      </c>
      <c r="B16" s="72" t="s">
        <v>47</v>
      </c>
      <c r="C16" s="129">
        <f>'ADM Y UTILIDADES'!I19+'ADM Y UTILIDADES'!I32+'ADM Y UTILIDADES'!I45</f>
        <v>9.7855241510666673</v>
      </c>
    </row>
    <row r="17" spans="1:3" ht="18" x14ac:dyDescent="0.25">
      <c r="A17" s="182" t="s">
        <v>116</v>
      </c>
      <c r="B17" s="183"/>
      <c r="C17" s="71">
        <f>SUM(C8:C16)</f>
        <v>108.9633973988</v>
      </c>
    </row>
  </sheetData>
  <sheetProtection algorithmName="SHA-512" hashValue="8wrdM5YEsMv2h9OdTVyu3Eu/7RzbJ4vywLFFIlNZJWulclZuX205LXDCp52f2P7Hq+74BKNSnoXoYqzRJhl4/g==" saltValue="jR12dQjVBZqrj02NXk0i6A==" spinCount="100000" sheet="1" objects="1" scenarios="1"/>
  <mergeCells count="4">
    <mergeCell ref="C6:C7"/>
    <mergeCell ref="A6:A7"/>
    <mergeCell ref="A17:B17"/>
    <mergeCell ref="B6:B7"/>
  </mergeCells>
  <phoneticPr fontId="12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INSTR-HERR-VEHICULOS</vt:lpstr>
      <vt:lpstr>LOGISTICA</vt:lpstr>
      <vt:lpstr>ADM Y UTILIDADES</vt:lpstr>
      <vt:lpstr>RESUMEN REGION 1</vt:lpstr>
      <vt:lpstr>'ADM Y UTILIDADES'!Área_de_impresión</vt:lpstr>
      <vt:lpstr>'INSTR-HERR-VEHICULOS'!Área_de_impresión</vt:lpstr>
      <vt:lpstr>LOGISTICA!Área_de_impresión</vt:lpstr>
      <vt:lpstr>'RESUMEN REGION 1'!Área_de_impresión</vt:lpstr>
      <vt:lpstr>'RR HH'!Área_de_impresión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Reinaldo Pascual Frontanilla Lopez</cp:lastModifiedBy>
  <cp:lastPrinted>2013-04-02T00:58:02Z</cp:lastPrinted>
  <dcterms:created xsi:type="dcterms:W3CDTF">2006-10-21T16:32:25Z</dcterms:created>
  <dcterms:modified xsi:type="dcterms:W3CDTF">2017-07-12T13:40:48Z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