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patty\Documents\INVITACIONES PUBLICAS Y DIRECTAS\A -INVITACIONES PUBLICAS\LIC. PUB. 084-2016 MANT. ACCESO Y FTTX R 2 Y 4\"/>
    </mc:Choice>
  </mc:AlternateContent>
  <bookViews>
    <workbookView xWindow="-15" yWindow="5895" windowWidth="19230" windowHeight="5955" tabRatio="829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4" sheetId="10" r:id="rId5"/>
  </sheets>
  <definedNames>
    <definedName name="_xlnm.Print_Area" localSheetId="3">'ADM Y UTILIDADES'!$B$1:$J$37</definedName>
    <definedName name="_xlnm.Print_Area" localSheetId="1">'INSTR-HERR'!$A$1:$R$18</definedName>
    <definedName name="_xlnm.Print_Area" localSheetId="2">LOGISTICA!$A$1:$C$29</definedName>
    <definedName name="_xlnm.Print_Area" localSheetId="4">'RESUMEN REGION 4'!$A$3:$D$35</definedName>
    <definedName name="_xlnm.Print_Area" localSheetId="0">'RR HH'!$A$1:$F$20</definedName>
  </definedNames>
  <calcPr calcId="152511"/>
</workbook>
</file>

<file path=xl/calcChain.xml><?xml version="1.0" encoding="utf-8"?>
<calcChain xmlns="http://schemas.openxmlformats.org/spreadsheetml/2006/main">
  <c r="E16" i="6" l="1"/>
  <c r="F16" i="6" s="1"/>
  <c r="D13" i="9" s="1"/>
  <c r="E13" i="9" s="1"/>
  <c r="F13" i="9" s="1"/>
  <c r="G13" i="9" s="1"/>
  <c r="H13" i="9" s="1"/>
  <c r="I13" i="9" s="1"/>
  <c r="J13" i="9" s="1"/>
  <c r="E11" i="6" l="1"/>
  <c r="F11" i="6" s="1"/>
  <c r="L14" i="5" l="1"/>
  <c r="L15" i="5"/>
  <c r="J15" i="5"/>
  <c r="L6" i="5"/>
  <c r="P15" i="5" l="1"/>
  <c r="R15" i="5"/>
  <c r="M15" i="5"/>
  <c r="Q15" i="5"/>
  <c r="N15" i="5"/>
  <c r="O15" i="5"/>
  <c r="E10" i="6"/>
  <c r="F10" i="6" s="1"/>
  <c r="D10" i="9" s="1"/>
  <c r="E10" i="9" s="1"/>
  <c r="F10" i="9" s="1"/>
  <c r="G10" i="9" s="1"/>
  <c r="H10" i="9" s="1"/>
  <c r="I10" i="9" s="1"/>
  <c r="J10" i="9" s="1"/>
  <c r="L7" i="5"/>
  <c r="P7" i="5" s="1"/>
  <c r="L8" i="5"/>
  <c r="P8" i="5" s="1"/>
  <c r="L9" i="5"/>
  <c r="P9" i="5" s="1"/>
  <c r="L10" i="5"/>
  <c r="P10" i="5" s="1"/>
  <c r="L11" i="5"/>
  <c r="O11" i="5" s="1"/>
  <c r="C23" i="4"/>
  <c r="D36" i="9"/>
  <c r="E36" i="9" s="1"/>
  <c r="F36" i="9" s="1"/>
  <c r="G36" i="9" s="1"/>
  <c r="H36" i="9" s="1"/>
  <c r="I36" i="9" s="1"/>
  <c r="J36" i="9" s="1"/>
  <c r="E9" i="6"/>
  <c r="F9" i="6" s="1"/>
  <c r="E8" i="6"/>
  <c r="F8" i="6" s="1"/>
  <c r="D7" i="9" s="1"/>
  <c r="E7" i="9" s="1"/>
  <c r="F7" i="9" s="1"/>
  <c r="G7" i="9" s="1"/>
  <c r="H7" i="9" s="1"/>
  <c r="I7" i="9" s="1"/>
  <c r="J7" i="9" s="1"/>
  <c r="E7" i="6"/>
  <c r="F7" i="6" s="1"/>
  <c r="D6" i="9" s="1"/>
  <c r="E6" i="9" s="1"/>
  <c r="F6" i="9" s="1"/>
  <c r="G6" i="9" s="1"/>
  <c r="H6" i="9" s="1"/>
  <c r="I6" i="9" s="1"/>
  <c r="J6" i="9" s="1"/>
  <c r="E6" i="6"/>
  <c r="F6" i="6" s="1"/>
  <c r="D5" i="9" s="1"/>
  <c r="E5" i="9" s="1"/>
  <c r="F5" i="9" s="1"/>
  <c r="G5" i="9" s="1"/>
  <c r="H5" i="9" s="1"/>
  <c r="I5" i="9" s="1"/>
  <c r="J5" i="9" s="1"/>
  <c r="E17" i="6"/>
  <c r="F17" i="6" s="1"/>
  <c r="D14" i="9" s="1"/>
  <c r="E14" i="9" s="1"/>
  <c r="F14" i="9" s="1"/>
  <c r="G14" i="9" s="1"/>
  <c r="H14" i="9" s="1"/>
  <c r="I14" i="9" s="1"/>
  <c r="J14" i="9" s="1"/>
  <c r="Q6" i="5"/>
  <c r="E15" i="6"/>
  <c r="F15" i="6" s="1"/>
  <c r="D12" i="9" s="1"/>
  <c r="E12" i="9" s="1"/>
  <c r="F12" i="9" s="1"/>
  <c r="G12" i="9" s="1"/>
  <c r="H12" i="9" s="1"/>
  <c r="I12" i="9" s="1"/>
  <c r="J12" i="9" s="1"/>
  <c r="E14" i="6"/>
  <c r="F14" i="6" s="1"/>
  <c r="D11" i="9" s="1"/>
  <c r="E11" i="9" s="1"/>
  <c r="F11" i="9" s="1"/>
  <c r="G11" i="9" s="1"/>
  <c r="H11" i="9" s="1"/>
  <c r="I11" i="9" s="1"/>
  <c r="J11" i="9" s="1"/>
  <c r="O6" i="5"/>
  <c r="C18" i="4"/>
  <c r="D35" i="9" s="1"/>
  <c r="E35" i="9" s="1"/>
  <c r="F35" i="9" s="1"/>
  <c r="G35" i="9" s="1"/>
  <c r="H35" i="9" s="1"/>
  <c r="I35" i="9" s="1"/>
  <c r="J35" i="9" s="1"/>
  <c r="N6" i="5"/>
  <c r="C13" i="4"/>
  <c r="D34" i="9" s="1"/>
  <c r="E34" i="9" s="1"/>
  <c r="F34" i="9" s="1"/>
  <c r="G34" i="9" s="1"/>
  <c r="H34" i="9" s="1"/>
  <c r="I34" i="9" s="1"/>
  <c r="J34" i="9" s="1"/>
  <c r="M6" i="5"/>
  <c r="M10" i="5"/>
  <c r="C8" i="4"/>
  <c r="D33" i="9" s="1"/>
  <c r="E33" i="9" s="1"/>
  <c r="F33" i="9" s="1"/>
  <c r="G33" i="9" s="1"/>
  <c r="H33" i="9" s="1"/>
  <c r="I33" i="9" s="1"/>
  <c r="J33" i="9" s="1"/>
  <c r="C28" i="4"/>
  <c r="D37" i="9" s="1"/>
  <c r="J6" i="5"/>
  <c r="R6" i="5" s="1"/>
  <c r="J7" i="5"/>
  <c r="J8" i="5"/>
  <c r="J9" i="5"/>
  <c r="J10" i="5"/>
  <c r="J11" i="5"/>
  <c r="J14" i="5"/>
  <c r="P6" i="5"/>
  <c r="R11" i="5" l="1"/>
  <c r="R7" i="5"/>
  <c r="O7" i="5"/>
  <c r="Q9" i="5"/>
  <c r="R9" i="5"/>
  <c r="M9" i="5"/>
  <c r="N9" i="5"/>
  <c r="M7" i="5"/>
  <c r="N7" i="5"/>
  <c r="O9" i="5"/>
  <c r="R10" i="5"/>
  <c r="E37" i="9"/>
  <c r="F37" i="9" s="1"/>
  <c r="G37" i="9" s="1"/>
  <c r="H37" i="9" s="1"/>
  <c r="I37" i="9" s="1"/>
  <c r="J37" i="9" s="1"/>
  <c r="D8" i="9"/>
  <c r="E8" i="9" s="1"/>
  <c r="F8" i="9" s="1"/>
  <c r="G8" i="9" s="1"/>
  <c r="H8" i="9" s="1"/>
  <c r="I8" i="9" s="1"/>
  <c r="J8" i="9" s="1"/>
  <c r="D9" i="9"/>
  <c r="E9" i="9" s="1"/>
  <c r="F9" i="9" s="1"/>
  <c r="G9" i="9" s="1"/>
  <c r="H9" i="9" s="1"/>
  <c r="I9" i="9" s="1"/>
  <c r="J9" i="9" s="1"/>
  <c r="O10" i="5"/>
  <c r="Q7" i="5"/>
  <c r="N10" i="5"/>
  <c r="Q10" i="5"/>
  <c r="P11" i="5"/>
  <c r="D25" i="9" s="1"/>
  <c r="E25" i="9" s="1"/>
  <c r="F25" i="9" s="1"/>
  <c r="G25" i="9" s="1"/>
  <c r="H25" i="9" s="1"/>
  <c r="I25" i="9" s="1"/>
  <c r="J25" i="9" s="1"/>
  <c r="D11" i="10" s="1"/>
  <c r="N8" i="5"/>
  <c r="Q8" i="5"/>
  <c r="N14" i="5"/>
  <c r="R14" i="5"/>
  <c r="R8" i="5"/>
  <c r="N11" i="5"/>
  <c r="P14" i="5"/>
  <c r="Q11" i="5"/>
  <c r="O14" i="5"/>
  <c r="M8" i="5"/>
  <c r="M14" i="5"/>
  <c r="Q14" i="5"/>
  <c r="M11" i="5"/>
  <c r="O8" i="5"/>
  <c r="D19" i="9" l="1"/>
  <c r="E19" i="9" s="1"/>
  <c r="F19" i="9" s="1"/>
  <c r="G19" i="9" s="1"/>
  <c r="H19" i="9" s="1"/>
  <c r="I19" i="9" s="1"/>
  <c r="J19" i="9" s="1"/>
  <c r="D5" i="10" s="1"/>
  <c r="D15" i="10" s="1"/>
  <c r="D27" i="9"/>
  <c r="E27" i="9" s="1"/>
  <c r="F27" i="9" s="1"/>
  <c r="G27" i="9" s="1"/>
  <c r="H27" i="9" s="1"/>
  <c r="I27" i="9" s="1"/>
  <c r="J27" i="9" s="1"/>
  <c r="D13" i="10" s="1"/>
  <c r="D23" i="10" s="1"/>
  <c r="D23" i="9"/>
  <c r="E23" i="9" s="1"/>
  <c r="F23" i="9" s="1"/>
  <c r="G23" i="9" s="1"/>
  <c r="H23" i="9" s="1"/>
  <c r="I23" i="9" s="1"/>
  <c r="J23" i="9" s="1"/>
  <c r="D9" i="10" s="1"/>
  <c r="D21" i="10"/>
  <c r="D31" i="10"/>
  <c r="D21" i="9"/>
  <c r="E21" i="9" s="1"/>
  <c r="F21" i="9" s="1"/>
  <c r="G21" i="9" s="1"/>
  <c r="H21" i="9" s="1"/>
  <c r="I21" i="9" s="1"/>
  <c r="J21" i="9" s="1"/>
  <c r="D7" i="10" s="1"/>
  <c r="O18" i="5"/>
  <c r="D24" i="9" s="1"/>
  <c r="E24" i="9" s="1"/>
  <c r="F24" i="9" s="1"/>
  <c r="G24" i="9" s="1"/>
  <c r="H24" i="9" s="1"/>
  <c r="I24" i="9" s="1"/>
  <c r="J24" i="9" s="1"/>
  <c r="D10" i="10" s="1"/>
  <c r="P18" i="5"/>
  <c r="D26" i="9" s="1"/>
  <c r="E26" i="9" s="1"/>
  <c r="F26" i="9" s="1"/>
  <c r="G26" i="9" s="1"/>
  <c r="H26" i="9" s="1"/>
  <c r="I26" i="9" s="1"/>
  <c r="J26" i="9" s="1"/>
  <c r="D12" i="10" s="1"/>
  <c r="N18" i="5"/>
  <c r="D22" i="9" s="1"/>
  <c r="E22" i="9" s="1"/>
  <c r="F22" i="9" s="1"/>
  <c r="G22" i="9" s="1"/>
  <c r="H22" i="9" s="1"/>
  <c r="I22" i="9" s="1"/>
  <c r="J22" i="9" s="1"/>
  <c r="D8" i="10" s="1"/>
  <c r="R18" i="5"/>
  <c r="M18" i="5"/>
  <c r="D20" i="9" s="1"/>
  <c r="E20" i="9" s="1"/>
  <c r="F20" i="9" s="1"/>
  <c r="G20" i="9" s="1"/>
  <c r="H20" i="9" s="1"/>
  <c r="I20" i="9" s="1"/>
  <c r="J20" i="9" s="1"/>
  <c r="D6" i="10" s="1"/>
  <c r="Q18" i="5"/>
  <c r="D28" i="9" s="1"/>
  <c r="E28" i="9" s="1"/>
  <c r="F28" i="9" s="1"/>
  <c r="G28" i="9" s="1"/>
  <c r="H28" i="9" s="1"/>
  <c r="I28" i="9" s="1"/>
  <c r="J28" i="9" s="1"/>
  <c r="D14" i="10" s="1"/>
  <c r="D25" i="10" l="1"/>
  <c r="D33" i="10"/>
  <c r="D34" i="10"/>
  <c r="D24" i="10"/>
  <c r="D19" i="10"/>
  <c r="D29" i="10"/>
  <c r="D30" i="10"/>
  <c r="D20" i="10"/>
  <c r="D18" i="10"/>
  <c r="D28" i="10"/>
  <c r="D26" i="10"/>
  <c r="D16" i="10"/>
  <c r="D22" i="10"/>
  <c r="D32" i="10"/>
  <c r="D17" i="10"/>
  <c r="D27" i="10"/>
</calcChain>
</file>

<file path=xl/sharedStrings.xml><?xml version="1.0" encoding="utf-8"?>
<sst xmlns="http://schemas.openxmlformats.org/spreadsheetml/2006/main" count="300" uniqueCount="72">
  <si>
    <t>ITEM</t>
  </si>
  <si>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</si>
  <si>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</si>
  <si>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</si>
  <si>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</si>
  <si>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</si>
  <si>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</si>
  <si>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</si>
  <si>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</si>
  <si>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</si>
  <si>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</si>
  <si>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</si>
  <si>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</si>
  <si>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</si>
  <si>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</si>
  <si>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</si>
  <si>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</si>
  <si>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</si>
  <si>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</si>
  <si>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</si>
  <si>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</si>
  <si>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</si>
  <si>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</si>
  <si>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 de Planta Externa 1</t>
  </si>
  <si>
    <t>Técnico de Planta Externa e IP 1</t>
  </si>
  <si>
    <t>RR HH</t>
  </si>
  <si>
    <t>Pelador de cable</t>
  </si>
  <si>
    <t>Destornilladores planos y estrella en sus diferentes medidas (grande, mediano y pequeño)</t>
  </si>
  <si>
    <t>Set</t>
  </si>
  <si>
    <t>Alicates de fuerza, corte y punta</t>
  </si>
  <si>
    <t>Maletín de herramientas</t>
  </si>
  <si>
    <t>Cinturón de seguridad</t>
  </si>
  <si>
    <t>HERRAMIENTAS</t>
  </si>
  <si>
    <t>CONCEPTO</t>
  </si>
  <si>
    <t>HERRAMIENTAS, INSTRUMENTOS, VEHICULOS Y OFICINAS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</si>
  <si>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</si>
  <si>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</si>
  <si>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</si>
  <si>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</si>
  <si>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</si>
  <si>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</si>
  <si>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</si>
  <si>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</si>
  <si>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</si>
  <si>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PERIODO</t>
  </si>
  <si>
    <t>Un mes</t>
  </si>
  <si>
    <t>Potosí</t>
  </si>
  <si>
    <t>PTS</t>
  </si>
  <si>
    <t>Llave Cresent, martillo, linterna, flexómetro, juego de llaves mixtas y sierra mecánica con dos repuestos</t>
  </si>
  <si>
    <t>DEP. MENSUAL Bs.</t>
  </si>
  <si>
    <t>Subtotal</t>
  </si>
  <si>
    <t>HERRAMIENTAS, INSTRUMENTOS Técnico de Planta Externa e IP 1</t>
  </si>
  <si>
    <t>Otras PTS</t>
  </si>
  <si>
    <t>Traslado y estadia</t>
  </si>
  <si>
    <t>Tarija</t>
  </si>
  <si>
    <t>Yacuiba</t>
  </si>
  <si>
    <t>Villamontes</t>
  </si>
  <si>
    <t>TRJ</t>
  </si>
  <si>
    <t>YAC</t>
  </si>
  <si>
    <t>VMT</t>
  </si>
  <si>
    <t xml:space="preserve">HERRAMIENTAS, INSTRUMENTOS Técnico de Planta Externa </t>
  </si>
  <si>
    <t>SUELDO 
(SIN IVA)</t>
  </si>
  <si>
    <t>Otras Localidades Potosi</t>
  </si>
  <si>
    <t>VALOR 
(SIN IVA)</t>
  </si>
  <si>
    <t>TOTAL Bs. (SIN IVA) 
POR MES</t>
  </si>
  <si>
    <t>COSTO EN Bs.
(SIN IVA)</t>
  </si>
  <si>
    <t>PRECIO
(CON IVA)</t>
  </si>
  <si>
    <t>PRECIO Bs. 
(CON IVA)</t>
  </si>
  <si>
    <t>Una Semana</t>
  </si>
  <si>
    <t>Un Dia</t>
  </si>
  <si>
    <t>Cortadora Fujikura CT-30 o superior</t>
  </si>
  <si>
    <t>Computador portátil, i3 o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</si>
</sst>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53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9">
    <xf numFmtId="0" fontId="0" fillId="0" borderId="0" xfId="0"/>
    <xf numFmtId="0" fontId="6" fillId="0" borderId="0" xfId="0" applyFont="1" applyFill="1" applyBorder="1" applyAlignment="1">
      <alignment horizontal="center" vertical="justify" wrapText="1"/>
    </xf>
    <xf numFmtId="3" fontId="6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1" fillId="0" borderId="0" xfId="0" applyFont="1"/>
    <xf numFmtId="0" fontId="10" fillId="0" borderId="2" xfId="0" applyFont="1" applyBorder="1"/>
    <xf numFmtId="3" fontId="15" fillId="0" borderId="3" xfId="0" applyNumberFormat="1" applyFont="1" applyBorder="1" applyAlignment="1">
      <alignment horizontal="center" vertical="justify"/>
    </xf>
    <xf numFmtId="0" fontId="15" fillId="0" borderId="1" xfId="0" applyFont="1" applyBorder="1" applyAlignment="1">
      <alignment vertical="justify"/>
    </xf>
    <xf numFmtId="0" fontId="15" fillId="0" borderId="1" xfId="0" applyFont="1" applyBorder="1" applyAlignment="1">
      <alignment horizontal="center" vertical="justify"/>
    </xf>
    <xf numFmtId="3" fontId="15" fillId="0" borderId="1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/>
    </xf>
    <xf numFmtId="0" fontId="0" fillId="0" borderId="4" xfId="0" applyBorder="1" applyAlignment="1">
      <alignment vertical="top"/>
    </xf>
    <xf numFmtId="0" fontId="5" fillId="0" borderId="4" xfId="0" applyFont="1" applyBorder="1" applyAlignment="1">
      <alignment vertical="top"/>
    </xf>
    <xf numFmtId="0" fontId="4" fillId="0" borderId="5" xfId="0" applyFont="1" applyBorder="1"/>
    <xf numFmtId="0" fontId="4" fillId="0" borderId="3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Border="1"/>
    <xf numFmtId="0" fontId="4" fillId="0" borderId="8" xfId="0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horizontal="right" vertical="center" wrapText="1"/>
    </xf>
    <xf numFmtId="4" fontId="5" fillId="0" borderId="10" xfId="0" applyNumberFormat="1" applyFont="1" applyFill="1" applyBorder="1" applyAlignment="1">
      <alignment vertical="top"/>
    </xf>
    <xf numFmtId="4" fontId="15" fillId="3" borderId="1" xfId="0" applyNumberFormat="1" applyFont="1" applyFill="1" applyBorder="1" applyAlignment="1">
      <alignment vertical="justify"/>
    </xf>
    <xf numFmtId="4" fontId="15" fillId="3" borderId="11" xfId="0" applyNumberFormat="1" applyFont="1" applyFill="1" applyBorder="1" applyAlignment="1">
      <alignment vertical="justify"/>
    </xf>
    <xf numFmtId="0" fontId="12" fillId="0" borderId="2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0" fillId="0" borderId="5" xfId="0" applyFont="1" applyBorder="1" applyAlignment="1">
      <alignment horizontal="center" vertical="justify"/>
    </xf>
    <xf numFmtId="0" fontId="13" fillId="0" borderId="15" xfId="0" applyFont="1" applyBorder="1"/>
    <xf numFmtId="0" fontId="12" fillId="0" borderId="16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3" fillId="0" borderId="19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justify"/>
    </xf>
    <xf numFmtId="0" fontId="12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7" fillId="0" borderId="0" xfId="0" applyFont="1" applyFill="1" applyBorder="1"/>
    <xf numFmtId="0" fontId="9" fillId="0" borderId="20" xfId="0" applyFont="1" applyFill="1" applyBorder="1" applyAlignment="1">
      <alignment horizontal="center"/>
    </xf>
    <xf numFmtId="0" fontId="10" fillId="0" borderId="21" xfId="0" applyFont="1" applyBorder="1" applyAlignment="1">
      <alignment horizontal="center" vertical="justify"/>
    </xf>
    <xf numFmtId="0" fontId="15" fillId="0" borderId="22" xfId="0" applyFont="1" applyBorder="1" applyAlignment="1">
      <alignment vertical="justify"/>
    </xf>
    <xf numFmtId="0" fontId="15" fillId="0" borderId="22" xfId="0" applyFont="1" applyBorder="1" applyAlignment="1">
      <alignment horizontal="center" vertical="justify"/>
    </xf>
    <xf numFmtId="4" fontId="15" fillId="3" borderId="22" xfId="0" applyNumberFormat="1" applyFont="1" applyFill="1" applyBorder="1" applyAlignment="1">
      <alignment vertical="justify"/>
    </xf>
    <xf numFmtId="3" fontId="15" fillId="0" borderId="22" xfId="0" applyNumberFormat="1" applyFont="1" applyBorder="1" applyAlignment="1">
      <alignment horizontal="center" vertical="justify"/>
    </xf>
    <xf numFmtId="0" fontId="10" fillId="0" borderId="23" xfId="0" applyFont="1" applyBorder="1" applyAlignment="1">
      <alignment horizontal="center" vertical="justify"/>
    </xf>
    <xf numFmtId="0" fontId="15" fillId="0" borderId="24" xfId="0" applyFont="1" applyBorder="1" applyAlignment="1">
      <alignment vertical="justify"/>
    </xf>
    <xf numFmtId="0" fontId="15" fillId="0" borderId="24" xfId="0" applyFont="1" applyBorder="1" applyAlignment="1">
      <alignment horizontal="center" vertical="justify"/>
    </xf>
    <xf numFmtId="4" fontId="15" fillId="0" borderId="24" xfId="0" applyNumberFormat="1" applyFont="1" applyFill="1" applyBorder="1" applyAlignment="1">
      <alignment vertical="justify"/>
    </xf>
    <xf numFmtId="3" fontId="15" fillId="0" borderId="24" xfId="0" applyNumberFormat="1" applyFont="1" applyBorder="1" applyAlignment="1">
      <alignment horizontal="center" vertical="justify"/>
    </xf>
    <xf numFmtId="4" fontId="0" fillId="2" borderId="10" xfId="0" applyNumberFormat="1" applyFill="1" applyBorder="1" applyAlignment="1">
      <alignment vertical="top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0" fontId="3" fillId="2" borderId="24" xfId="0" applyNumberFormat="1" applyFont="1" applyFill="1" applyBorder="1" applyAlignment="1">
      <alignment horizontal="center" vertical="center" wrapText="1"/>
    </xf>
    <xf numFmtId="10" fontId="3" fillId="0" borderId="2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justify" wrapText="1"/>
    </xf>
    <xf numFmtId="0" fontId="2" fillId="0" borderId="3" xfId="0" applyFont="1" applyFill="1" applyBorder="1" applyAlignment="1">
      <alignment horizontal="left" vertical="justify" wrapText="1"/>
    </xf>
    <xf numFmtId="4" fontId="3" fillId="2" borderId="3" xfId="0" applyNumberFormat="1" applyFont="1" applyFill="1" applyBorder="1" applyAlignment="1">
      <alignment horizontal="right" vertical="justify" wrapText="1"/>
    </xf>
    <xf numFmtId="164" fontId="2" fillId="0" borderId="3" xfId="2" applyFont="1" applyBorder="1" applyAlignment="1">
      <alignment horizontal="right" vertical="top" wrapText="1"/>
    </xf>
    <xf numFmtId="164" fontId="2" fillId="0" borderId="6" xfId="2" applyFont="1" applyFill="1" applyBorder="1" applyAlignment="1">
      <alignment horizontal="right" vertical="top" wrapText="1"/>
    </xf>
    <xf numFmtId="4" fontId="3" fillId="0" borderId="3" xfId="0" applyNumberFormat="1" applyFont="1" applyFill="1" applyBorder="1" applyAlignment="1">
      <alignment horizontal="right" vertical="justify" wrapText="1"/>
    </xf>
    <xf numFmtId="164" fontId="3" fillId="0" borderId="26" xfId="0" applyNumberFormat="1" applyFont="1" applyFill="1" applyBorder="1" applyAlignment="1">
      <alignment vertical="justify" wrapText="1"/>
    </xf>
    <xf numFmtId="0" fontId="2" fillId="0" borderId="3" xfId="0" applyFont="1" applyFill="1" applyBorder="1" applyAlignment="1">
      <alignment horizontal="center" vertical="justify" wrapText="1"/>
    </xf>
    <xf numFmtId="0" fontId="16" fillId="0" borderId="24" xfId="0" applyFont="1" applyBorder="1" applyAlignment="1">
      <alignment vertical="center" wrapText="1"/>
    </xf>
    <xf numFmtId="9" fontId="15" fillId="0" borderId="22" xfId="0" applyNumberFormat="1" applyFont="1" applyBorder="1" applyAlignment="1">
      <alignment horizontal="center" vertical="justify"/>
    </xf>
    <xf numFmtId="164" fontId="15" fillId="0" borderId="25" xfId="2" applyFont="1" applyBorder="1" applyAlignment="1">
      <alignment horizontal="right" vertical="justify"/>
    </xf>
    <xf numFmtId="164" fontId="15" fillId="0" borderId="6" xfId="2" applyFont="1" applyBorder="1" applyAlignment="1">
      <alignment horizontal="right" vertical="justify"/>
    </xf>
    <xf numFmtId="164" fontId="15" fillId="0" borderId="27" xfId="2" applyFont="1" applyBorder="1" applyAlignment="1">
      <alignment horizontal="right" vertical="justify"/>
    </xf>
    <xf numFmtId="9" fontId="15" fillId="0" borderId="3" xfId="0" applyNumberFormat="1" applyFont="1" applyBorder="1" applyAlignment="1">
      <alignment horizontal="center" vertical="justify"/>
    </xf>
    <xf numFmtId="0" fontId="10" fillId="0" borderId="28" xfId="0" applyFont="1" applyBorder="1" applyAlignment="1">
      <alignment horizontal="center" vertical="justify"/>
    </xf>
    <xf numFmtId="9" fontId="15" fillId="0" borderId="29" xfId="0" applyNumberFormat="1" applyFont="1" applyBorder="1" applyAlignment="1">
      <alignment horizontal="center" vertical="justify"/>
    </xf>
    <xf numFmtId="0" fontId="12" fillId="0" borderId="20" xfId="0" applyFont="1" applyFill="1" applyBorder="1" applyAlignment="1">
      <alignment horizontal="center"/>
    </xf>
    <xf numFmtId="4" fontId="15" fillId="0" borderId="30" xfId="0" applyNumberFormat="1" applyFont="1" applyBorder="1" applyAlignment="1">
      <alignment horizontal="center" vertical="justify"/>
    </xf>
    <xf numFmtId="4" fontId="15" fillId="0" borderId="31" xfId="0" applyNumberFormat="1" applyFont="1" applyBorder="1" applyAlignment="1">
      <alignment horizontal="center" vertical="justify"/>
    </xf>
    <xf numFmtId="4" fontId="15" fillId="0" borderId="32" xfId="0" applyNumberFormat="1" applyFont="1" applyBorder="1" applyAlignment="1">
      <alignment horizontal="center" vertical="justify"/>
    </xf>
    <xf numFmtId="4" fontId="14" fillId="0" borderId="0" xfId="0" applyNumberFormat="1" applyFont="1" applyFill="1" applyBorder="1"/>
    <xf numFmtId="4" fontId="9" fillId="0" borderId="32" xfId="0" applyNumberFormat="1" applyFont="1" applyBorder="1" applyAlignment="1">
      <alignment horizontal="center" vertical="justify"/>
    </xf>
    <xf numFmtId="4" fontId="9" fillId="0" borderId="27" xfId="0" applyNumberFormat="1" applyFont="1" applyBorder="1" applyAlignment="1">
      <alignment horizontal="center" vertical="justify"/>
    </xf>
    <xf numFmtId="4" fontId="15" fillId="0" borderId="22" xfId="0" applyNumberFormat="1" applyFont="1" applyBorder="1" applyAlignment="1">
      <alignment horizontal="center" vertical="justify"/>
    </xf>
    <xf numFmtId="2" fontId="15" fillId="0" borderId="25" xfId="0" applyNumberFormat="1" applyFont="1" applyBorder="1" applyAlignment="1">
      <alignment horizontal="right" vertical="justify"/>
    </xf>
    <xf numFmtId="0" fontId="15" fillId="0" borderId="33" xfId="0" applyFont="1" applyBorder="1" applyAlignment="1">
      <alignment vertical="justify"/>
    </xf>
    <xf numFmtId="0" fontId="15" fillId="0" borderId="33" xfId="0" applyFont="1" applyBorder="1" applyAlignment="1">
      <alignment horizontal="center" vertical="justify"/>
    </xf>
    <xf numFmtId="4" fontId="15" fillId="0" borderId="33" xfId="0" applyNumberFormat="1" applyFont="1" applyFill="1" applyBorder="1" applyAlignment="1">
      <alignment vertical="justify"/>
    </xf>
    <xf numFmtId="3" fontId="15" fillId="0" borderId="33" xfId="0" applyNumberFormat="1" applyFont="1" applyBorder="1" applyAlignment="1">
      <alignment horizontal="center" vertical="justify"/>
    </xf>
    <xf numFmtId="9" fontId="15" fillId="0" borderId="33" xfId="0" applyNumberFormat="1" applyFont="1" applyBorder="1" applyAlignment="1">
      <alignment horizontal="center" vertical="justify"/>
    </xf>
    <xf numFmtId="4" fontId="15" fillId="0" borderId="33" xfId="0" applyNumberFormat="1" applyFont="1" applyBorder="1" applyAlignment="1">
      <alignment horizontal="center" vertical="justify"/>
    </xf>
    <xf numFmtId="164" fontId="15" fillId="0" borderId="34" xfId="2" applyFont="1" applyBorder="1" applyAlignment="1">
      <alignment horizontal="right" vertical="justify"/>
    </xf>
    <xf numFmtId="0" fontId="15" fillId="0" borderId="35" xfId="0" applyFont="1" applyBorder="1" applyAlignment="1">
      <alignment horizontal="center" vertical="justify"/>
    </xf>
    <xf numFmtId="4" fontId="15" fillId="0" borderId="35" xfId="0" applyNumberFormat="1" applyFont="1" applyFill="1" applyBorder="1" applyAlignment="1">
      <alignment vertical="justify"/>
    </xf>
    <xf numFmtId="3" fontId="15" fillId="0" borderId="35" xfId="0" applyNumberFormat="1" applyFont="1" applyBorder="1" applyAlignment="1">
      <alignment horizontal="center" vertical="justify"/>
    </xf>
    <xf numFmtId="9" fontId="15" fillId="0" borderId="35" xfId="0" applyNumberFormat="1" applyFont="1" applyBorder="1" applyAlignment="1">
      <alignment horizontal="center" vertical="justify"/>
    </xf>
    <xf numFmtId="4" fontId="15" fillId="0" borderId="35" xfId="0" applyNumberFormat="1" applyFont="1" applyBorder="1" applyAlignment="1">
      <alignment horizontal="center" vertical="justify"/>
    </xf>
    <xf numFmtId="164" fontId="15" fillId="0" borderId="36" xfId="2" applyFont="1" applyBorder="1" applyAlignment="1">
      <alignment horizontal="right" vertical="justify"/>
    </xf>
    <xf numFmtId="0" fontId="10" fillId="0" borderId="37" xfId="0" applyFont="1" applyBorder="1" applyAlignment="1">
      <alignment horizontal="center" vertical="justify"/>
    </xf>
    <xf numFmtId="0" fontId="8" fillId="0" borderId="35" xfId="0" applyFont="1" applyBorder="1" applyAlignment="1">
      <alignment vertical="justify"/>
    </xf>
    <xf numFmtId="0" fontId="4" fillId="0" borderId="1" xfId="0" applyFont="1" applyBorder="1"/>
    <xf numFmtId="0" fontId="16" fillId="0" borderId="1" xfId="0" applyFont="1" applyBorder="1" applyAlignment="1">
      <alignment vertical="center" wrapText="1"/>
    </xf>
    <xf numFmtId="0" fontId="16" fillId="0" borderId="22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4" fillId="0" borderId="38" xfId="0" applyFont="1" applyBorder="1"/>
    <xf numFmtId="10" fontId="3" fillId="2" borderId="33" xfId="0" applyNumberFormat="1" applyFont="1" applyFill="1" applyBorder="1" applyAlignment="1">
      <alignment horizontal="center" vertical="center" wrapText="1"/>
    </xf>
    <xf numFmtId="0" fontId="5" fillId="0" borderId="4" xfId="0" applyFont="1" applyBorder="1"/>
    <xf numFmtId="164" fontId="20" fillId="0" borderId="1" xfId="2" applyFont="1" applyFill="1" applyBorder="1" applyAlignment="1">
      <alignment horizontal="right" vertical="top" wrapText="1"/>
    </xf>
    <xf numFmtId="164" fontId="19" fillId="0" borderId="10" xfId="2" applyFont="1" applyFill="1" applyBorder="1" applyAlignment="1">
      <alignment horizontal="right" vertical="top" wrapText="1"/>
    </xf>
    <xf numFmtId="0" fontId="5" fillId="0" borderId="0" xfId="0" applyFont="1"/>
    <xf numFmtId="4" fontId="20" fillId="0" borderId="1" xfId="2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41" xfId="0" applyNumberFormat="1" applyFont="1" applyBorder="1" applyAlignment="1">
      <alignment horizontal="right" vertical="center" wrapText="1"/>
    </xf>
    <xf numFmtId="4" fontId="20" fillId="0" borderId="1" xfId="0" applyNumberFormat="1" applyFont="1" applyBorder="1" applyAlignment="1">
      <alignment vertical="top"/>
    </xf>
    <xf numFmtId="4" fontId="19" fillId="0" borderId="10" xfId="2" applyNumberFormat="1" applyFont="1" applyFill="1" applyBorder="1" applyAlignment="1">
      <alignment horizontal="right" vertical="top" wrapText="1"/>
    </xf>
    <xf numFmtId="0" fontId="2" fillId="0" borderId="42" xfId="0" applyFont="1" applyFill="1" applyBorder="1" applyAlignment="1">
      <alignment horizontal="center" vertical="justify" wrapText="1"/>
    </xf>
    <xf numFmtId="0" fontId="2" fillId="0" borderId="43" xfId="0" applyFont="1" applyFill="1" applyBorder="1" applyAlignment="1">
      <alignment horizontal="center" vertical="justify" wrapText="1"/>
    </xf>
    <xf numFmtId="0" fontId="16" fillId="4" borderId="21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/>
    </xf>
    <xf numFmtId="0" fontId="0" fillId="0" borderId="44" xfId="0" applyBorder="1" applyAlignment="1">
      <alignment horizontal="left" vertical="top" wrapText="1"/>
    </xf>
    <xf numFmtId="0" fontId="0" fillId="0" borderId="45" xfId="0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justify" wrapText="1"/>
    </xf>
    <xf numFmtId="0" fontId="16" fillId="0" borderId="14" xfId="0" applyFont="1" applyBorder="1" applyAlignment="1">
      <alignment horizontal="center" wrapText="1"/>
    </xf>
    <xf numFmtId="0" fontId="4" fillId="0" borderId="9" xfId="0" applyFont="1" applyFill="1" applyBorder="1" applyAlignment="1">
      <alignment horizontal="center" vertical="center" wrapText="1"/>
    </xf>
    <xf numFmtId="3" fontId="3" fillId="5" borderId="22" xfId="0" applyNumberFormat="1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left" vertical="justify" wrapText="1"/>
    </xf>
    <xf numFmtId="0" fontId="3" fillId="5" borderId="22" xfId="0" applyFont="1" applyFill="1" applyBorder="1" applyAlignment="1">
      <alignment horizontal="center" vertical="center" wrapText="1"/>
    </xf>
    <xf numFmtId="0" fontId="21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vertical="justify"/>
    </xf>
    <xf numFmtId="0" fontId="15" fillId="0" borderId="44" xfId="0" applyFont="1" applyBorder="1" applyAlignment="1">
      <alignment vertical="justify"/>
    </xf>
    <xf numFmtId="0" fontId="10" fillId="0" borderId="1" xfId="0" applyFont="1" applyBorder="1" applyAlignment="1">
      <alignment horizontal="center" vertical="justify"/>
    </xf>
    <xf numFmtId="4" fontId="15" fillId="0" borderId="11" xfId="0" applyNumberFormat="1" applyFont="1" applyBorder="1" applyAlignment="1">
      <alignment horizontal="center" vertical="justify"/>
    </xf>
    <xf numFmtId="2" fontId="15" fillId="0" borderId="40" xfId="0" applyNumberFormat="1" applyFont="1" applyBorder="1" applyAlignment="1">
      <alignment horizontal="right" vertical="justify"/>
    </xf>
    <xf numFmtId="0" fontId="16" fillId="0" borderId="2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41" xfId="0" applyFont="1" applyFill="1" applyBorder="1" applyAlignment="1">
      <alignment horizontal="center" vertical="center" wrapText="1"/>
    </xf>
    <xf numFmtId="0" fontId="3" fillId="5" borderId="46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right" vertical="justify" wrapText="1"/>
    </xf>
    <xf numFmtId="0" fontId="3" fillId="0" borderId="35" xfId="0" applyFont="1" applyFill="1" applyBorder="1" applyAlignment="1">
      <alignment horizontal="right" vertical="justify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3" fontId="3" fillId="5" borderId="22" xfId="0" applyNumberFormat="1" applyFont="1" applyFill="1" applyBorder="1" applyAlignment="1">
      <alignment horizontal="center" vertical="center" wrapText="1"/>
    </xf>
    <xf numFmtId="3" fontId="3" fillId="5" borderId="24" xfId="0" applyNumberFormat="1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right" vertical="justify" wrapText="1"/>
    </xf>
    <xf numFmtId="0" fontId="2" fillId="0" borderId="38" xfId="0" applyFont="1" applyFill="1" applyBorder="1" applyAlignment="1">
      <alignment horizontal="right" vertical="justify" wrapText="1"/>
    </xf>
    <xf numFmtId="0" fontId="2" fillId="0" borderId="44" xfId="0" applyFont="1" applyFill="1" applyBorder="1" applyAlignment="1">
      <alignment horizontal="right" vertical="justify" wrapText="1"/>
    </xf>
    <xf numFmtId="0" fontId="17" fillId="0" borderId="0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justify"/>
    </xf>
    <xf numFmtId="0" fontId="4" fillId="0" borderId="35" xfId="0" applyFont="1" applyBorder="1" applyAlignment="1">
      <alignment horizontal="center" vertical="justify"/>
    </xf>
    <xf numFmtId="0" fontId="4" fillId="0" borderId="48" xfId="0" applyFont="1" applyBorder="1" applyAlignment="1">
      <alignment horizontal="center" vertical="justify"/>
    </xf>
    <xf numFmtId="4" fontId="4" fillId="0" borderId="37" xfId="0" applyNumberFormat="1" applyFont="1" applyFill="1" applyBorder="1" applyAlignment="1">
      <alignment horizontal="right" vertical="center" wrapText="1"/>
    </xf>
    <xf numFmtId="4" fontId="4" fillId="0" borderId="48" xfId="0" applyNumberFormat="1" applyFont="1" applyFill="1" applyBorder="1" applyAlignment="1">
      <alignment horizontal="right" vertical="center" wrapText="1"/>
    </xf>
    <xf numFmtId="0" fontId="0" fillId="0" borderId="47" xfId="0" applyBorder="1" applyAlignment="1">
      <alignment horizontal="center" vertical="top"/>
    </xf>
    <xf numFmtId="0" fontId="0" fillId="0" borderId="44" xfId="0" applyBorder="1" applyAlignment="1">
      <alignment horizontal="center" vertical="top"/>
    </xf>
    <xf numFmtId="0" fontId="3" fillId="5" borderId="11" xfId="0" applyFont="1" applyFill="1" applyBorder="1" applyAlignment="1">
      <alignment horizontal="center" vertical="center" wrapText="1"/>
    </xf>
    <xf numFmtId="0" fontId="4" fillId="5" borderId="51" xfId="0" applyFont="1" applyFill="1" applyBorder="1" applyAlignment="1">
      <alignment horizontal="center"/>
    </xf>
    <xf numFmtId="0" fontId="4" fillId="5" borderId="52" xfId="0" applyFont="1" applyFill="1" applyBorder="1" applyAlignment="1">
      <alignment horizontal="center"/>
    </xf>
    <xf numFmtId="0" fontId="21" fillId="5" borderId="22" xfId="0" applyFont="1" applyFill="1" applyBorder="1" applyAlignment="1">
      <alignment horizontal="center" vertical="center" wrapText="1"/>
    </xf>
    <xf numFmtId="0" fontId="21" fillId="5" borderId="33" xfId="0" applyFont="1" applyFill="1" applyBorder="1" applyAlignment="1">
      <alignment horizontal="center" vertical="center" wrapText="1"/>
    </xf>
    <xf numFmtId="0" fontId="4" fillId="5" borderId="46" xfId="0" applyFont="1" applyFill="1" applyBorder="1" applyAlignment="1">
      <alignment horizontal="center"/>
    </xf>
    <xf numFmtId="0" fontId="4" fillId="5" borderId="29" xfId="0" applyFont="1" applyFill="1" applyBorder="1" applyAlignment="1">
      <alignment horizontal="center"/>
    </xf>
    <xf numFmtId="0" fontId="18" fillId="0" borderId="21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5" fillId="5" borderId="49" xfId="0" applyFont="1" applyFill="1" applyBorder="1" applyAlignment="1">
      <alignment horizontal="center"/>
    </xf>
    <xf numFmtId="0" fontId="5" fillId="5" borderId="50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horizontal="center" vertical="center"/>
    </xf>
    <xf numFmtId="0" fontId="21" fillId="5" borderId="25" xfId="0" applyFont="1" applyFill="1" applyBorder="1" applyAlignment="1">
      <alignment horizontal="center" vertical="center" wrapText="1"/>
    </xf>
    <xf numFmtId="0" fontId="21" fillId="5" borderId="34" xfId="0" applyFont="1" applyFill="1" applyBorder="1" applyAlignment="1">
      <alignment horizontal="center" vertical="center" wrapText="1"/>
    </xf>
  </cellXfs>
  <cellStyles count="3">
    <cellStyle name="Euro" xfId="1"/>
    <cellStyle name="Millares" xfId="2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F20"/>
  <sheetViews>
    <sheetView tabSelected="1" workbookViewId="0">
      <selection activeCell="I15" sqref="I15"/>
    </sheetView>
  </sheetViews>
  <sheetFormatPr baseColWidth="10" defaultRowHeight="12.75" x14ac:dyDescent="0.2"/>
  <cols>
    <col min="1" max="1" width="25" customWidth="1"/>
    <col min="2" max="2" width="28.28515625" customWidth="1"/>
    <col min="3" max="3" width="10.85546875" customWidth="1"/>
    <col min="4" max="4" width="11.7109375" customWidth="1"/>
    <col min="5" max="5" width="19.5703125" customWidth="1"/>
    <col min="6" max="6" width="17.7109375" customWidth="1"/>
  </cols>
  <sheetData>
    <row r="1" spans="1:6" ht="18" x14ac:dyDescent="0.25">
      <c r="A1" s="4" t="s">
        <v>25</v>
      </c>
    </row>
    <row r="2" spans="1:6" ht="13.5" thickBot="1" x14ac:dyDescent="0.25">
      <c r="A2" s="1"/>
      <c r="B2" s="1"/>
      <c r="C2" s="1"/>
      <c r="D2" s="2"/>
      <c r="E2" s="2"/>
      <c r="F2" s="2"/>
    </row>
    <row r="3" spans="1:6" ht="22.5" x14ac:dyDescent="0.2">
      <c r="A3" s="147" t="s">
        <v>36</v>
      </c>
      <c r="B3" s="151" t="s">
        <v>3</v>
      </c>
      <c r="C3" s="143" t="s">
        <v>40</v>
      </c>
      <c r="D3" s="149" t="s">
        <v>61</v>
      </c>
      <c r="E3" s="128" t="s">
        <v>42</v>
      </c>
      <c r="F3" s="141" t="s">
        <v>17</v>
      </c>
    </row>
    <row r="4" spans="1:6" ht="13.5" thickBot="1" x14ac:dyDescent="0.25">
      <c r="A4" s="148"/>
      <c r="B4" s="152"/>
      <c r="C4" s="144"/>
      <c r="D4" s="150"/>
      <c r="E4" s="55">
        <v>0.01</v>
      </c>
      <c r="F4" s="142"/>
    </row>
    <row r="5" spans="1:6" x14ac:dyDescent="0.2">
      <c r="A5" s="51"/>
      <c r="B5" s="52"/>
      <c r="C5" s="52"/>
      <c r="D5" s="53"/>
      <c r="E5" s="56"/>
      <c r="F5" s="54"/>
    </row>
    <row r="6" spans="1:6" x14ac:dyDescent="0.2">
      <c r="A6" s="57" t="s">
        <v>54</v>
      </c>
      <c r="B6" s="58" t="s">
        <v>23</v>
      </c>
      <c r="C6" s="64"/>
      <c r="D6" s="59">
        <v>1</v>
      </c>
      <c r="E6" s="60">
        <f t="shared" ref="E6:E11" si="0">E$4*$D6</f>
        <v>0.01</v>
      </c>
      <c r="F6" s="61">
        <f t="shared" ref="F6:F11" si="1">SUM(D6:E6)</f>
        <v>1.01</v>
      </c>
    </row>
    <row r="7" spans="1:6" x14ac:dyDescent="0.2">
      <c r="A7" s="57" t="s">
        <v>54</v>
      </c>
      <c r="B7" s="58" t="s">
        <v>24</v>
      </c>
      <c r="C7" s="64"/>
      <c r="D7" s="59">
        <v>1</v>
      </c>
      <c r="E7" s="60">
        <f t="shared" si="0"/>
        <v>0.01</v>
      </c>
      <c r="F7" s="61">
        <f t="shared" si="1"/>
        <v>1.01</v>
      </c>
    </row>
    <row r="8" spans="1:6" x14ac:dyDescent="0.2">
      <c r="A8" s="57" t="s">
        <v>55</v>
      </c>
      <c r="B8" s="58" t="s">
        <v>23</v>
      </c>
      <c r="C8" s="64"/>
      <c r="D8" s="59">
        <v>1</v>
      </c>
      <c r="E8" s="60">
        <f t="shared" si="0"/>
        <v>0.01</v>
      </c>
      <c r="F8" s="61">
        <f t="shared" si="1"/>
        <v>1.01</v>
      </c>
    </row>
    <row r="9" spans="1:6" x14ac:dyDescent="0.2">
      <c r="A9" s="57" t="s">
        <v>55</v>
      </c>
      <c r="B9" s="58" t="s">
        <v>24</v>
      </c>
      <c r="C9" s="64"/>
      <c r="D9" s="59">
        <v>1</v>
      </c>
      <c r="E9" s="60">
        <f t="shared" si="0"/>
        <v>0.01</v>
      </c>
      <c r="F9" s="61">
        <f t="shared" si="1"/>
        <v>1.01</v>
      </c>
    </row>
    <row r="10" spans="1:6" x14ac:dyDescent="0.2">
      <c r="A10" s="57" t="s">
        <v>56</v>
      </c>
      <c r="B10" s="58" t="s">
        <v>23</v>
      </c>
      <c r="C10" s="64"/>
      <c r="D10" s="59">
        <v>1</v>
      </c>
      <c r="E10" s="60">
        <f t="shared" si="0"/>
        <v>0.01</v>
      </c>
      <c r="F10" s="61">
        <f t="shared" si="1"/>
        <v>1.01</v>
      </c>
    </row>
    <row r="11" spans="1:6" x14ac:dyDescent="0.2">
      <c r="A11" s="57" t="s">
        <v>56</v>
      </c>
      <c r="B11" s="58" t="s">
        <v>24</v>
      </c>
      <c r="C11" s="64"/>
      <c r="D11" s="59">
        <v>1</v>
      </c>
      <c r="E11" s="60">
        <f t="shared" si="0"/>
        <v>0.01</v>
      </c>
      <c r="F11" s="61">
        <f t="shared" si="1"/>
        <v>1.01</v>
      </c>
    </row>
    <row r="12" spans="1:6" x14ac:dyDescent="0.2">
      <c r="A12" s="153"/>
      <c r="B12" s="154"/>
      <c r="C12" s="154"/>
      <c r="D12" s="154"/>
      <c r="E12" s="155"/>
      <c r="F12" s="61"/>
    </row>
    <row r="13" spans="1:6" x14ac:dyDescent="0.2">
      <c r="A13" s="57"/>
      <c r="B13" s="58"/>
      <c r="C13" s="64"/>
      <c r="D13" s="62"/>
      <c r="E13" s="60"/>
      <c r="F13" s="61"/>
    </row>
    <row r="14" spans="1:6" x14ac:dyDescent="0.2">
      <c r="A14" s="57" t="s">
        <v>46</v>
      </c>
      <c r="B14" s="58" t="s">
        <v>23</v>
      </c>
      <c r="C14" s="64"/>
      <c r="D14" s="59">
        <v>1</v>
      </c>
      <c r="E14" s="60">
        <f>E$4*$D14</f>
        <v>0.01</v>
      </c>
      <c r="F14" s="61">
        <f>SUM(D14:E14)</f>
        <v>1.01</v>
      </c>
    </row>
    <row r="15" spans="1:6" x14ac:dyDescent="0.2">
      <c r="A15" s="57" t="s">
        <v>46</v>
      </c>
      <c r="B15" s="58" t="s">
        <v>24</v>
      </c>
      <c r="C15" s="64"/>
      <c r="D15" s="59">
        <v>1</v>
      </c>
      <c r="E15" s="60">
        <f>E$4*$D15</f>
        <v>0.01</v>
      </c>
      <c r="F15" s="61">
        <f>SUM(D15:E15)</f>
        <v>1.01</v>
      </c>
    </row>
    <row r="16" spans="1:6" x14ac:dyDescent="0.2">
      <c r="A16" s="116" t="s">
        <v>62</v>
      </c>
      <c r="B16" s="58" t="s">
        <v>23</v>
      </c>
      <c r="C16" s="117"/>
      <c r="D16" s="59">
        <v>1</v>
      </c>
      <c r="E16" s="60">
        <f>E$4*$D16</f>
        <v>0.01</v>
      </c>
      <c r="F16" s="61">
        <f>SUM(D16:E16)</f>
        <v>1.01</v>
      </c>
    </row>
    <row r="17" spans="1:6" x14ac:dyDescent="0.2">
      <c r="A17" s="116" t="s">
        <v>62</v>
      </c>
      <c r="B17" s="58" t="s">
        <v>24</v>
      </c>
      <c r="C17" s="117"/>
      <c r="D17" s="59">
        <v>1</v>
      </c>
      <c r="E17" s="60">
        <f>E$4*$D17</f>
        <v>0.01</v>
      </c>
      <c r="F17" s="61">
        <f>SUM(D17:E17)</f>
        <v>1.01</v>
      </c>
    </row>
    <row r="18" spans="1:6" x14ac:dyDescent="0.2">
      <c r="A18" s="153"/>
      <c r="B18" s="154"/>
      <c r="C18" s="154"/>
      <c r="D18" s="154"/>
      <c r="E18" s="155"/>
      <c r="F18" s="61"/>
    </row>
    <row r="19" spans="1:6" ht="13.5" thickBot="1" x14ac:dyDescent="0.25">
      <c r="A19" s="153"/>
      <c r="B19" s="154"/>
      <c r="C19" s="154"/>
      <c r="D19" s="154"/>
      <c r="E19" s="155"/>
      <c r="F19" s="61"/>
    </row>
    <row r="20" spans="1:6" ht="13.5" thickBot="1" x14ac:dyDescent="0.25">
      <c r="A20" s="145"/>
      <c r="B20" s="146"/>
      <c r="C20" s="146"/>
      <c r="D20" s="146"/>
      <c r="E20" s="146"/>
      <c r="F20" s="63"/>
    </row>
  </sheetData>
  <mergeCells count="9">
    <mergeCell ref="F3:F4"/>
    <mergeCell ref="C3:C4"/>
    <mergeCell ref="A20:E20"/>
    <mergeCell ref="A3:A4"/>
    <mergeCell ref="D3:D4"/>
    <mergeCell ref="B3:B4"/>
    <mergeCell ref="A12:E12"/>
    <mergeCell ref="A18:E18"/>
    <mergeCell ref="A19:E19"/>
  </mergeCells>
  <phoneticPr fontId="10" type="noConversion"/>
  <pageMargins left="0.74803149606299213" right="0.74803149606299213" top="0.98425196850393704" bottom="0.98425196850393704" header="0" footer="0"/>
  <pageSetup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R27"/>
  <sheetViews>
    <sheetView workbookViewId="0">
      <selection activeCell="O25" sqref="O25"/>
    </sheetView>
  </sheetViews>
  <sheetFormatPr baseColWidth="10" defaultRowHeight="12.75" x14ac:dyDescent="0.2"/>
  <cols>
    <col min="1" max="1" width="4.42578125" customWidth="1"/>
    <col min="2" max="2" width="24.42578125" customWidth="1"/>
    <col min="3" max="3" width="6.85546875" customWidth="1"/>
    <col min="4" max="4" width="8.7109375" customWidth="1"/>
    <col min="5" max="8" width="6.5703125" customWidth="1"/>
    <col min="9" max="9" width="8.7109375" bestFit="1" customWidth="1"/>
    <col min="10" max="10" width="6.140625" customWidth="1"/>
    <col min="11" max="11" width="9.42578125" customWidth="1"/>
    <col min="12" max="12" width="9.140625" customWidth="1"/>
    <col min="13" max="13" width="15" customWidth="1"/>
    <col min="14" max="14" width="15" bestFit="1" customWidth="1"/>
    <col min="15" max="15" width="15" customWidth="1"/>
    <col min="16" max="16" width="15" bestFit="1" customWidth="1"/>
    <col min="17" max="17" width="15" customWidth="1"/>
    <col min="18" max="18" width="13.28515625" customWidth="1"/>
  </cols>
  <sheetData>
    <row r="1" spans="1:18" ht="18" customHeight="1" x14ac:dyDescent="0.2">
      <c r="A1" s="156" t="s">
        <v>34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</row>
    <row r="2" spans="1:18" ht="13.5" thickBot="1" x14ac:dyDescent="0.25"/>
    <row r="3" spans="1:18" ht="22.5" x14ac:dyDescent="0.2">
      <c r="A3" s="5"/>
      <c r="B3" s="25" t="s">
        <v>6</v>
      </c>
      <c r="C3" s="26" t="s">
        <v>7</v>
      </c>
      <c r="D3" s="126" t="s">
        <v>63</v>
      </c>
      <c r="E3" s="27" t="s">
        <v>2</v>
      </c>
      <c r="F3" s="27" t="s">
        <v>2</v>
      </c>
      <c r="G3" s="27" t="s">
        <v>2</v>
      </c>
      <c r="H3" s="27" t="s">
        <v>2</v>
      </c>
      <c r="I3" s="27" t="s">
        <v>2</v>
      </c>
      <c r="J3" s="27" t="s">
        <v>2</v>
      </c>
      <c r="K3" s="27" t="s">
        <v>8</v>
      </c>
      <c r="L3" s="27" t="s">
        <v>9</v>
      </c>
      <c r="M3" s="24" t="s">
        <v>49</v>
      </c>
      <c r="N3" s="24" t="s">
        <v>49</v>
      </c>
      <c r="O3" s="24" t="s">
        <v>49</v>
      </c>
      <c r="P3" s="24" t="s">
        <v>49</v>
      </c>
      <c r="Q3" s="24" t="s">
        <v>49</v>
      </c>
      <c r="R3" s="24" t="s">
        <v>10</v>
      </c>
    </row>
    <row r="4" spans="1:18" ht="13.5" thickBot="1" x14ac:dyDescent="0.25">
      <c r="A4" s="29" t="s">
        <v>13</v>
      </c>
      <c r="B4" s="30"/>
      <c r="C4" s="31"/>
      <c r="D4" s="32" t="s">
        <v>5</v>
      </c>
      <c r="E4" s="32" t="s">
        <v>57</v>
      </c>
      <c r="F4" s="32" t="s">
        <v>58</v>
      </c>
      <c r="G4" s="32" t="s">
        <v>59</v>
      </c>
      <c r="H4" s="32" t="s">
        <v>47</v>
      </c>
      <c r="I4" s="32" t="s">
        <v>52</v>
      </c>
      <c r="J4" s="32" t="s">
        <v>4</v>
      </c>
      <c r="K4" s="32" t="s">
        <v>11</v>
      </c>
      <c r="L4" s="32" t="s">
        <v>12</v>
      </c>
      <c r="M4" s="32" t="s">
        <v>57</v>
      </c>
      <c r="N4" s="32" t="s">
        <v>58</v>
      </c>
      <c r="O4" s="32" t="s">
        <v>59</v>
      </c>
      <c r="P4" s="32" t="s">
        <v>47</v>
      </c>
      <c r="Q4" s="32" t="s">
        <v>52</v>
      </c>
      <c r="R4" s="33" t="s">
        <v>16</v>
      </c>
    </row>
    <row r="5" spans="1:18" ht="16.5" customHeight="1" thickBot="1" x14ac:dyDescent="0.25">
      <c r="A5" s="34" t="s">
        <v>1</v>
      </c>
      <c r="B5" s="35" t="s">
        <v>32</v>
      </c>
      <c r="C5" s="36"/>
      <c r="D5" s="37"/>
      <c r="E5" s="37"/>
      <c r="F5" s="37"/>
      <c r="G5" s="37"/>
      <c r="H5" s="37"/>
      <c r="I5" s="37"/>
      <c r="J5" s="37"/>
      <c r="K5" s="38"/>
      <c r="L5" s="38"/>
      <c r="M5" s="38"/>
      <c r="N5" s="38"/>
      <c r="O5" s="38"/>
      <c r="P5" s="38"/>
      <c r="Q5" s="38"/>
      <c r="R5" s="39" t="s">
        <v>1</v>
      </c>
    </row>
    <row r="6" spans="1:18" x14ac:dyDescent="0.2">
      <c r="A6" s="40">
        <v>1</v>
      </c>
      <c r="B6" s="41" t="s">
        <v>26</v>
      </c>
      <c r="C6" s="42" t="s">
        <v>15</v>
      </c>
      <c r="D6" s="43">
        <v>1</v>
      </c>
      <c r="E6" s="44">
        <v>1</v>
      </c>
      <c r="F6" s="44">
        <v>1</v>
      </c>
      <c r="G6" s="44">
        <v>1</v>
      </c>
      <c r="H6" s="44">
        <v>1</v>
      </c>
      <c r="I6" s="44">
        <v>1</v>
      </c>
      <c r="J6" s="44">
        <f t="shared" ref="J6:J11" si="0">SUM(E6:I6)</f>
        <v>5</v>
      </c>
      <c r="K6" s="42">
        <v>5</v>
      </c>
      <c r="L6" s="66">
        <f>1/K6</f>
        <v>0.2</v>
      </c>
      <c r="M6" s="74">
        <f t="shared" ref="M6:Q11" si="1">+$L6*E6*$D6/12</f>
        <v>1.6666666666666666E-2</v>
      </c>
      <c r="N6" s="74">
        <f t="shared" si="1"/>
        <v>1.6666666666666666E-2</v>
      </c>
      <c r="O6" s="74">
        <f t="shared" si="1"/>
        <v>1.6666666666666666E-2</v>
      </c>
      <c r="P6" s="74">
        <f t="shared" si="1"/>
        <v>1.6666666666666666E-2</v>
      </c>
      <c r="Q6" s="74">
        <f t="shared" si="1"/>
        <v>1.6666666666666666E-2</v>
      </c>
      <c r="R6" s="67">
        <f t="shared" ref="R6:R11" si="2">+D6*J6*L6/12</f>
        <v>8.3333333333333329E-2</v>
      </c>
    </row>
    <row r="7" spans="1:18" ht="33.75" x14ac:dyDescent="0.2">
      <c r="A7" s="28">
        <v>2</v>
      </c>
      <c r="B7" s="7" t="s">
        <v>27</v>
      </c>
      <c r="C7" s="8" t="s">
        <v>28</v>
      </c>
      <c r="D7" s="22">
        <v>1</v>
      </c>
      <c r="E7" s="9">
        <v>1</v>
      </c>
      <c r="F7" s="9">
        <v>1</v>
      </c>
      <c r="G7" s="9">
        <v>1</v>
      </c>
      <c r="H7" s="9">
        <v>1</v>
      </c>
      <c r="I7" s="9">
        <v>1</v>
      </c>
      <c r="J7" s="9">
        <f t="shared" si="0"/>
        <v>5</v>
      </c>
      <c r="K7" s="8">
        <v>1</v>
      </c>
      <c r="L7" s="70">
        <f t="shared" ref="L7:L11" si="3">1/K7</f>
        <v>1</v>
      </c>
      <c r="M7" s="75">
        <f t="shared" si="1"/>
        <v>8.3333333333333329E-2</v>
      </c>
      <c r="N7" s="75">
        <f t="shared" si="1"/>
        <v>8.3333333333333329E-2</v>
      </c>
      <c r="O7" s="75">
        <f t="shared" si="1"/>
        <v>8.3333333333333329E-2</v>
      </c>
      <c r="P7" s="75">
        <f t="shared" si="1"/>
        <v>8.3333333333333329E-2</v>
      </c>
      <c r="Q7" s="75">
        <f t="shared" si="1"/>
        <v>8.3333333333333329E-2</v>
      </c>
      <c r="R7" s="68">
        <f t="shared" si="2"/>
        <v>0.41666666666666669</v>
      </c>
    </row>
    <row r="8" spans="1:18" x14ac:dyDescent="0.2">
      <c r="A8" s="28">
        <v>3</v>
      </c>
      <c r="B8" s="7" t="s">
        <v>29</v>
      </c>
      <c r="C8" s="8" t="s">
        <v>28</v>
      </c>
      <c r="D8" s="23">
        <v>1</v>
      </c>
      <c r="E8" s="9">
        <v>1</v>
      </c>
      <c r="F8" s="9">
        <v>1</v>
      </c>
      <c r="G8" s="9">
        <v>1</v>
      </c>
      <c r="H8" s="9">
        <v>1</v>
      </c>
      <c r="I8" s="9">
        <v>1</v>
      </c>
      <c r="J8" s="9">
        <f t="shared" si="0"/>
        <v>5</v>
      </c>
      <c r="K8" s="8">
        <v>0.5</v>
      </c>
      <c r="L8" s="70">
        <f t="shared" si="3"/>
        <v>2</v>
      </c>
      <c r="M8" s="75">
        <f t="shared" si="1"/>
        <v>0.16666666666666666</v>
      </c>
      <c r="N8" s="75">
        <f t="shared" si="1"/>
        <v>0.16666666666666666</v>
      </c>
      <c r="O8" s="75">
        <f t="shared" si="1"/>
        <v>0.16666666666666666</v>
      </c>
      <c r="P8" s="75">
        <f t="shared" si="1"/>
        <v>0.16666666666666666</v>
      </c>
      <c r="Q8" s="75">
        <f t="shared" si="1"/>
        <v>0.16666666666666666</v>
      </c>
      <c r="R8" s="68">
        <f t="shared" si="2"/>
        <v>0.83333333333333337</v>
      </c>
    </row>
    <row r="9" spans="1:18" x14ac:dyDescent="0.2">
      <c r="A9" s="28">
        <v>4</v>
      </c>
      <c r="B9" s="7" t="s">
        <v>30</v>
      </c>
      <c r="C9" s="8" t="s">
        <v>15</v>
      </c>
      <c r="D9" s="22">
        <v>1</v>
      </c>
      <c r="E9" s="6">
        <v>1</v>
      </c>
      <c r="F9" s="6">
        <v>1</v>
      </c>
      <c r="G9" s="6">
        <v>1</v>
      </c>
      <c r="H9" s="6">
        <v>1</v>
      </c>
      <c r="I9" s="6">
        <v>1</v>
      </c>
      <c r="J9" s="9">
        <f t="shared" si="0"/>
        <v>5</v>
      </c>
      <c r="K9" s="8">
        <v>2</v>
      </c>
      <c r="L9" s="70">
        <f t="shared" si="3"/>
        <v>0.5</v>
      </c>
      <c r="M9" s="75">
        <f t="shared" si="1"/>
        <v>4.1666666666666664E-2</v>
      </c>
      <c r="N9" s="75">
        <f t="shared" si="1"/>
        <v>4.1666666666666664E-2</v>
      </c>
      <c r="O9" s="75">
        <f t="shared" si="1"/>
        <v>4.1666666666666664E-2</v>
      </c>
      <c r="P9" s="75">
        <f t="shared" si="1"/>
        <v>4.1666666666666664E-2</v>
      </c>
      <c r="Q9" s="75">
        <f t="shared" si="1"/>
        <v>4.1666666666666664E-2</v>
      </c>
      <c r="R9" s="68">
        <f t="shared" si="2"/>
        <v>0.20833333333333334</v>
      </c>
    </row>
    <row r="10" spans="1:18" x14ac:dyDescent="0.2">
      <c r="A10" s="28">
        <v>5</v>
      </c>
      <c r="B10" s="7" t="s">
        <v>31</v>
      </c>
      <c r="C10" s="8" t="s">
        <v>15</v>
      </c>
      <c r="D10" s="22">
        <v>1</v>
      </c>
      <c r="E10" s="9">
        <v>1</v>
      </c>
      <c r="F10" s="9">
        <v>1</v>
      </c>
      <c r="G10" s="9">
        <v>1</v>
      </c>
      <c r="H10" s="9">
        <v>1</v>
      </c>
      <c r="I10" s="9">
        <v>1</v>
      </c>
      <c r="J10" s="9">
        <f t="shared" si="0"/>
        <v>5</v>
      </c>
      <c r="K10" s="8">
        <v>2</v>
      </c>
      <c r="L10" s="70">
        <f t="shared" si="3"/>
        <v>0.5</v>
      </c>
      <c r="M10" s="75">
        <f t="shared" si="1"/>
        <v>4.1666666666666664E-2</v>
      </c>
      <c r="N10" s="75">
        <f t="shared" si="1"/>
        <v>4.1666666666666664E-2</v>
      </c>
      <c r="O10" s="75">
        <f t="shared" si="1"/>
        <v>4.1666666666666664E-2</v>
      </c>
      <c r="P10" s="75">
        <f t="shared" si="1"/>
        <v>4.1666666666666664E-2</v>
      </c>
      <c r="Q10" s="75">
        <f t="shared" si="1"/>
        <v>4.1666666666666664E-2</v>
      </c>
      <c r="R10" s="68">
        <f t="shared" si="2"/>
        <v>0.20833333333333334</v>
      </c>
    </row>
    <row r="11" spans="1:18" ht="45" x14ac:dyDescent="0.2">
      <c r="A11" s="28">
        <v>6</v>
      </c>
      <c r="B11" s="7" t="s">
        <v>48</v>
      </c>
      <c r="C11" s="8" t="s">
        <v>28</v>
      </c>
      <c r="D11" s="22">
        <v>1</v>
      </c>
      <c r="E11" s="6">
        <v>1</v>
      </c>
      <c r="F11" s="9">
        <v>1</v>
      </c>
      <c r="G11" s="9">
        <v>1</v>
      </c>
      <c r="H11" s="6">
        <v>1</v>
      </c>
      <c r="I11" s="9">
        <v>1</v>
      </c>
      <c r="J11" s="9">
        <f t="shared" si="0"/>
        <v>5</v>
      </c>
      <c r="K11" s="8">
        <v>1</v>
      </c>
      <c r="L11" s="70">
        <f t="shared" si="3"/>
        <v>1</v>
      </c>
      <c r="M11" s="75">
        <f t="shared" si="1"/>
        <v>8.3333333333333329E-2</v>
      </c>
      <c r="N11" s="75">
        <f t="shared" si="1"/>
        <v>8.3333333333333329E-2</v>
      </c>
      <c r="O11" s="75">
        <f t="shared" si="1"/>
        <v>8.3333333333333329E-2</v>
      </c>
      <c r="P11" s="75">
        <f t="shared" si="1"/>
        <v>8.3333333333333329E-2</v>
      </c>
      <c r="Q11" s="75">
        <f t="shared" si="1"/>
        <v>8.3333333333333329E-2</v>
      </c>
      <c r="R11" s="68">
        <f t="shared" si="2"/>
        <v>0.41666666666666669</v>
      </c>
    </row>
    <row r="12" spans="1:18" ht="13.5" thickBot="1" x14ac:dyDescent="0.25">
      <c r="A12" s="45"/>
      <c r="B12" s="46"/>
      <c r="C12" s="47"/>
      <c r="D12" s="48"/>
      <c r="E12" s="49"/>
      <c r="F12" s="49"/>
      <c r="G12" s="49"/>
      <c r="H12" s="49"/>
      <c r="I12" s="49"/>
      <c r="J12" s="49"/>
      <c r="K12" s="47"/>
      <c r="L12" s="72"/>
      <c r="M12" s="76"/>
      <c r="N12" s="76"/>
      <c r="O12" s="76"/>
      <c r="P12" s="76"/>
      <c r="Q12" s="76"/>
      <c r="R12" s="69"/>
    </row>
    <row r="13" spans="1:18" ht="18" customHeight="1" thickBot="1" x14ac:dyDescent="0.25">
      <c r="A13" s="34" t="s">
        <v>1</v>
      </c>
      <c r="B13" s="35" t="s">
        <v>14</v>
      </c>
      <c r="C13" s="36"/>
      <c r="D13" s="37"/>
      <c r="E13" s="37"/>
      <c r="F13" s="37"/>
      <c r="G13" s="37"/>
      <c r="H13" s="37"/>
      <c r="I13" s="37"/>
      <c r="J13" s="37"/>
      <c r="K13" s="37"/>
      <c r="L13" s="37"/>
      <c r="M13" s="77"/>
      <c r="N13" s="77"/>
      <c r="O13" s="77"/>
      <c r="P13" s="77"/>
      <c r="Q13" s="77"/>
      <c r="R13" s="73" t="s">
        <v>1</v>
      </c>
    </row>
    <row r="14" spans="1:18" x14ac:dyDescent="0.2">
      <c r="A14" s="40">
        <v>1</v>
      </c>
      <c r="B14" s="133" t="s">
        <v>71</v>
      </c>
      <c r="C14" s="42" t="s">
        <v>15</v>
      </c>
      <c r="D14" s="43">
        <v>1</v>
      </c>
      <c r="E14" s="44">
        <v>1</v>
      </c>
      <c r="F14" s="44">
        <v>1</v>
      </c>
      <c r="G14" s="44">
        <v>1</v>
      </c>
      <c r="H14" s="44">
        <v>1</v>
      </c>
      <c r="I14" s="44">
        <v>1</v>
      </c>
      <c r="J14" s="44">
        <f>SUM(E14:I14)</f>
        <v>5</v>
      </c>
      <c r="K14" s="42">
        <v>3</v>
      </c>
      <c r="L14" s="66">
        <f>1/K14</f>
        <v>0.33333333333333331</v>
      </c>
      <c r="M14" s="80">
        <f t="shared" ref="M14:Q15" si="4">+$L14*E14*$D14/12</f>
        <v>2.7777777777777776E-2</v>
      </c>
      <c r="N14" s="80">
        <f t="shared" si="4"/>
        <v>2.7777777777777776E-2</v>
      </c>
      <c r="O14" s="80">
        <f t="shared" si="4"/>
        <v>2.7777777777777776E-2</v>
      </c>
      <c r="P14" s="80">
        <f t="shared" si="4"/>
        <v>2.7777777777777776E-2</v>
      </c>
      <c r="Q14" s="80">
        <f t="shared" si="4"/>
        <v>2.7777777777777776E-2</v>
      </c>
      <c r="R14" s="81">
        <f>+D14*J14*L14/12</f>
        <v>0.13888888888888887</v>
      </c>
    </row>
    <row r="15" spans="1:18" ht="22.5" x14ac:dyDescent="0.2">
      <c r="A15" s="135">
        <v>2</v>
      </c>
      <c r="B15" s="134" t="s">
        <v>70</v>
      </c>
      <c r="C15" s="8" t="s">
        <v>15</v>
      </c>
      <c r="D15" s="22">
        <v>1</v>
      </c>
      <c r="E15" s="6">
        <v>1</v>
      </c>
      <c r="F15" s="6">
        <v>0</v>
      </c>
      <c r="G15" s="6">
        <v>0</v>
      </c>
      <c r="H15" s="6">
        <v>1</v>
      </c>
      <c r="I15" s="6">
        <v>0</v>
      </c>
      <c r="J15" s="9">
        <f>SUM(E15:I15)</f>
        <v>2</v>
      </c>
      <c r="K15" s="8">
        <v>10</v>
      </c>
      <c r="L15" s="70">
        <f t="shared" ref="L15" si="5">1/K15</f>
        <v>0.1</v>
      </c>
      <c r="M15" s="136">
        <f t="shared" si="4"/>
        <v>8.3333333333333332E-3</v>
      </c>
      <c r="N15" s="136">
        <f t="shared" si="4"/>
        <v>0</v>
      </c>
      <c r="O15" s="136">
        <f t="shared" si="4"/>
        <v>0</v>
      </c>
      <c r="P15" s="136">
        <f t="shared" si="4"/>
        <v>8.3333333333333332E-3</v>
      </c>
      <c r="Q15" s="136">
        <f t="shared" si="4"/>
        <v>0</v>
      </c>
      <c r="R15" s="137">
        <f>+D15*J15*L15/12</f>
        <v>1.6666666666666666E-2</v>
      </c>
    </row>
    <row r="16" spans="1:18" ht="13.5" thickBot="1" x14ac:dyDescent="0.25">
      <c r="A16" s="71"/>
      <c r="B16" s="82"/>
      <c r="C16" s="83"/>
      <c r="D16" s="84"/>
      <c r="E16" s="85"/>
      <c r="F16" s="85"/>
      <c r="G16" s="85"/>
      <c r="H16" s="85"/>
      <c r="I16" s="85"/>
      <c r="J16" s="85"/>
      <c r="K16" s="83"/>
      <c r="L16" s="86"/>
      <c r="M16" s="87"/>
      <c r="N16" s="87"/>
      <c r="O16" s="87"/>
      <c r="P16" s="87"/>
      <c r="Q16" s="87"/>
      <c r="R16" s="88"/>
    </row>
    <row r="17" spans="1:18" ht="13.5" thickBot="1" x14ac:dyDescent="0.25">
      <c r="A17" s="95"/>
      <c r="B17" s="96"/>
      <c r="C17" s="89"/>
      <c r="D17" s="90"/>
      <c r="E17" s="91"/>
      <c r="F17" s="91"/>
      <c r="G17" s="91"/>
      <c r="H17" s="91"/>
      <c r="I17" s="91"/>
      <c r="J17" s="91"/>
      <c r="K17" s="89"/>
      <c r="L17" s="92"/>
      <c r="M17" s="93"/>
      <c r="N17" s="93"/>
      <c r="O17" s="93"/>
      <c r="P17" s="93"/>
      <c r="Q17" s="93"/>
      <c r="R17" s="94"/>
    </row>
    <row r="18" spans="1:18" ht="13.5" customHeight="1" thickBot="1" x14ac:dyDescent="0.25">
      <c r="A18" s="157" t="s">
        <v>39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9"/>
      <c r="M18" s="78">
        <f t="shared" ref="M18:R18" si="6">SUM(M6:M16)</f>
        <v>0.4694444444444445</v>
      </c>
      <c r="N18" s="78">
        <f t="shared" si="6"/>
        <v>0.46111111111111114</v>
      </c>
      <c r="O18" s="78">
        <f t="shared" si="6"/>
        <v>0.46111111111111114</v>
      </c>
      <c r="P18" s="78">
        <f t="shared" si="6"/>
        <v>0.4694444444444445</v>
      </c>
      <c r="Q18" s="78">
        <f t="shared" si="6"/>
        <v>0.46111111111111114</v>
      </c>
      <c r="R18" s="79">
        <f t="shared" si="6"/>
        <v>2.322222222222222</v>
      </c>
    </row>
    <row r="19" spans="1:18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  <row r="25" spans="1:18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1:18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</sheetData>
  <mergeCells count="2">
    <mergeCell ref="A1:R1"/>
    <mergeCell ref="A18:L18"/>
  </mergeCells>
  <phoneticPr fontId="10" type="noConversion"/>
  <pageMargins left="0.74803149606299213" right="0.74803149606299213" top="0.98425196850393704" bottom="0.98425196850393704" header="0" footer="0"/>
  <pageSetup scale="47" orientation="landscape" r:id="rId1"/>
  <headerFooter alignWithMargins="0"/>
  <ignoredErrors>
    <ignoredError sqref="J14 J6 J7:J8 J9:J10 J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29"/>
  <sheetViews>
    <sheetView zoomScale="85" zoomScaleNormal="85" workbookViewId="0">
      <selection activeCell="B37" sqref="B37"/>
    </sheetView>
  </sheetViews>
  <sheetFormatPr baseColWidth="10" defaultRowHeight="12.75" x14ac:dyDescent="0.2"/>
  <cols>
    <col min="1" max="1" width="24.42578125" customWidth="1"/>
    <col min="2" max="2" width="42" customWidth="1"/>
    <col min="3" max="3" width="25.140625" customWidth="1"/>
    <col min="12" max="12" width="5" customWidth="1"/>
    <col min="13" max="13" width="16.7109375" customWidth="1"/>
    <col min="15" max="15" width="14.5703125" customWidth="1"/>
    <col min="16" max="16" width="14.42578125" customWidth="1"/>
    <col min="17" max="17" width="12.28515625" customWidth="1"/>
    <col min="19" max="19" width="16.85546875" customWidth="1"/>
    <col min="21" max="21" width="13.5703125" customWidth="1"/>
  </cols>
  <sheetData>
    <row r="1" spans="1:3" ht="18" x14ac:dyDescent="0.25">
      <c r="A1" s="4" t="s">
        <v>37</v>
      </c>
      <c r="B1" s="10"/>
      <c r="C1" s="10"/>
    </row>
    <row r="2" spans="1:3" ht="13.5" thickBot="1" x14ac:dyDescent="0.25">
      <c r="B2" s="10"/>
      <c r="C2" s="10"/>
    </row>
    <row r="3" spans="1:3" ht="26.25" thickBot="1" x14ac:dyDescent="0.25">
      <c r="A3" s="18" t="s">
        <v>36</v>
      </c>
      <c r="B3" s="19" t="s">
        <v>33</v>
      </c>
      <c r="C3" s="127" t="s">
        <v>64</v>
      </c>
    </row>
    <row r="4" spans="1:3" x14ac:dyDescent="0.2">
      <c r="A4" s="15"/>
      <c r="B4" s="16"/>
      <c r="C4" s="17"/>
    </row>
    <row r="5" spans="1:3" x14ac:dyDescent="0.2">
      <c r="A5" s="13" t="s">
        <v>54</v>
      </c>
      <c r="B5" s="123" t="s">
        <v>35</v>
      </c>
      <c r="C5" s="50">
        <v>1</v>
      </c>
    </row>
    <row r="6" spans="1:3" x14ac:dyDescent="0.2">
      <c r="A6" s="13" t="s">
        <v>54</v>
      </c>
      <c r="B6" s="124" t="s">
        <v>43</v>
      </c>
      <c r="C6" s="50">
        <v>1</v>
      </c>
    </row>
    <row r="7" spans="1:3" x14ac:dyDescent="0.2">
      <c r="A7" s="13" t="s">
        <v>54</v>
      </c>
      <c r="B7" s="124" t="s">
        <v>41</v>
      </c>
      <c r="C7" s="50">
        <v>1</v>
      </c>
    </row>
    <row r="8" spans="1:3" x14ac:dyDescent="0.2">
      <c r="A8" s="162" t="s">
        <v>50</v>
      </c>
      <c r="B8" s="163"/>
      <c r="C8" s="21">
        <f>SUM(C5:C7)</f>
        <v>3</v>
      </c>
    </row>
    <row r="9" spans="1:3" x14ac:dyDescent="0.2">
      <c r="A9" s="14"/>
      <c r="B9" s="12"/>
      <c r="C9" s="21"/>
    </row>
    <row r="10" spans="1:3" x14ac:dyDescent="0.2">
      <c r="A10" s="125" t="s">
        <v>55</v>
      </c>
      <c r="B10" s="123" t="s">
        <v>35</v>
      </c>
      <c r="C10" s="50">
        <v>1</v>
      </c>
    </row>
    <row r="11" spans="1:3" x14ac:dyDescent="0.2">
      <c r="A11" s="125" t="s">
        <v>55</v>
      </c>
      <c r="B11" s="124" t="s">
        <v>43</v>
      </c>
      <c r="C11" s="50">
        <v>1</v>
      </c>
    </row>
    <row r="12" spans="1:3" x14ac:dyDescent="0.2">
      <c r="A12" s="125" t="s">
        <v>55</v>
      </c>
      <c r="B12" s="124" t="s">
        <v>41</v>
      </c>
      <c r="C12" s="50">
        <v>1</v>
      </c>
    </row>
    <row r="13" spans="1:3" x14ac:dyDescent="0.2">
      <c r="A13" s="162" t="s">
        <v>50</v>
      </c>
      <c r="B13" s="163"/>
      <c r="C13" s="21">
        <f>SUM(C10:C12)</f>
        <v>3</v>
      </c>
    </row>
    <row r="14" spans="1:3" x14ac:dyDescent="0.2">
      <c r="A14" s="125" t="s">
        <v>56</v>
      </c>
      <c r="B14" s="123" t="s">
        <v>35</v>
      </c>
      <c r="C14" s="50">
        <v>1</v>
      </c>
    </row>
    <row r="15" spans="1:3" x14ac:dyDescent="0.2">
      <c r="A15" s="125" t="s">
        <v>56</v>
      </c>
      <c r="B15" s="124" t="s">
        <v>43</v>
      </c>
      <c r="C15" s="50">
        <v>1</v>
      </c>
    </row>
    <row r="16" spans="1:3" x14ac:dyDescent="0.2">
      <c r="A16" s="125" t="s">
        <v>56</v>
      </c>
      <c r="B16" s="124" t="s">
        <v>41</v>
      </c>
      <c r="C16" s="50">
        <v>1</v>
      </c>
    </row>
    <row r="17" spans="1:3" x14ac:dyDescent="0.2">
      <c r="A17" s="125" t="s">
        <v>56</v>
      </c>
      <c r="B17" s="122" t="s">
        <v>53</v>
      </c>
      <c r="C17" s="50">
        <v>1</v>
      </c>
    </row>
    <row r="18" spans="1:3" x14ac:dyDescent="0.2">
      <c r="A18" s="162" t="s">
        <v>50</v>
      </c>
      <c r="B18" s="163"/>
      <c r="C18" s="21">
        <f>SUM(C14:C17)</f>
        <v>4</v>
      </c>
    </row>
    <row r="19" spans="1:3" x14ac:dyDescent="0.2">
      <c r="A19" s="14"/>
      <c r="B19" s="12"/>
      <c r="C19" s="21"/>
    </row>
    <row r="20" spans="1:3" x14ac:dyDescent="0.2">
      <c r="A20" s="13" t="s">
        <v>46</v>
      </c>
      <c r="B20" s="11" t="s">
        <v>35</v>
      </c>
      <c r="C20" s="50">
        <v>1</v>
      </c>
    </row>
    <row r="21" spans="1:3" x14ac:dyDescent="0.2">
      <c r="A21" s="13" t="s">
        <v>46</v>
      </c>
      <c r="B21" s="11" t="s">
        <v>43</v>
      </c>
      <c r="C21" s="50">
        <v>1</v>
      </c>
    </row>
    <row r="22" spans="1:3" x14ac:dyDescent="0.2">
      <c r="A22" s="13" t="s">
        <v>46</v>
      </c>
      <c r="B22" s="11" t="s">
        <v>41</v>
      </c>
      <c r="C22" s="50">
        <v>1</v>
      </c>
    </row>
    <row r="23" spans="1:3" x14ac:dyDescent="0.2">
      <c r="A23" s="162" t="s">
        <v>50</v>
      </c>
      <c r="B23" s="163"/>
      <c r="C23" s="21">
        <f>SUM(C20:C22)</f>
        <v>3</v>
      </c>
    </row>
    <row r="24" spans="1:3" x14ac:dyDescent="0.2">
      <c r="A24" s="129" t="s">
        <v>62</v>
      </c>
      <c r="B24" s="11" t="s">
        <v>35</v>
      </c>
      <c r="C24" s="50">
        <v>1</v>
      </c>
    </row>
    <row r="25" spans="1:3" x14ac:dyDescent="0.2">
      <c r="A25" s="129" t="s">
        <v>62</v>
      </c>
      <c r="B25" s="11" t="s">
        <v>43</v>
      </c>
      <c r="C25" s="50">
        <v>1</v>
      </c>
    </row>
    <row r="26" spans="1:3" x14ac:dyDescent="0.2">
      <c r="A26" s="129" t="s">
        <v>62</v>
      </c>
      <c r="B26" s="11" t="s">
        <v>41</v>
      </c>
      <c r="C26" s="50">
        <v>1</v>
      </c>
    </row>
    <row r="27" spans="1:3" x14ac:dyDescent="0.2">
      <c r="A27" s="129" t="s">
        <v>62</v>
      </c>
      <c r="B27" s="122" t="s">
        <v>53</v>
      </c>
      <c r="C27" s="50">
        <v>1</v>
      </c>
    </row>
    <row r="28" spans="1:3" ht="13.5" thickBot="1" x14ac:dyDescent="0.25">
      <c r="A28" s="162" t="s">
        <v>50</v>
      </c>
      <c r="B28" s="163"/>
      <c r="C28" s="21">
        <f>SUM(C24:C27)</f>
        <v>4</v>
      </c>
    </row>
    <row r="29" spans="1:3" ht="13.5" thickBot="1" x14ac:dyDescent="0.25">
      <c r="A29" s="160"/>
      <c r="B29" s="161"/>
      <c r="C29" s="20"/>
    </row>
  </sheetData>
  <mergeCells count="6">
    <mergeCell ref="A29:B29"/>
    <mergeCell ref="A13:B13"/>
    <mergeCell ref="A23:B23"/>
    <mergeCell ref="A8:B8"/>
    <mergeCell ref="A18:B18"/>
    <mergeCell ref="A28:B28"/>
  </mergeCells>
  <phoneticPr fontId="10" type="noConversion"/>
  <pageMargins left="0.74803149606299213" right="0.74803149606299213" top="0.98425196850393704" bottom="0.98425196850393704" header="0" footer="0"/>
  <pageSetup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J107"/>
  <sheetViews>
    <sheetView topLeftCell="B1" zoomScale="93" workbookViewId="0">
      <selection activeCell="D35" sqref="D35"/>
    </sheetView>
  </sheetViews>
  <sheetFormatPr baseColWidth="10" defaultRowHeight="12.75" x14ac:dyDescent="0.2"/>
  <cols>
    <col min="1" max="1" width="6.28515625" hidden="1" customWidth="1"/>
    <col min="2" max="2" width="29.7109375" customWidth="1"/>
    <col min="3" max="3" width="30.85546875" customWidth="1"/>
    <col min="4" max="4" width="14.140625" customWidth="1"/>
    <col min="5" max="5" width="19.28515625" customWidth="1"/>
    <col min="6" max="6" width="12.7109375" customWidth="1"/>
    <col min="7" max="7" width="19.28515625" customWidth="1"/>
    <col min="8" max="8" width="12.7109375" customWidth="1"/>
    <col min="9" max="9" width="19.28515625" customWidth="1"/>
  </cols>
  <sheetData>
    <row r="1" spans="2:10" ht="18" x14ac:dyDescent="0.25">
      <c r="C1" s="4" t="s">
        <v>38</v>
      </c>
    </row>
    <row r="2" spans="2:10" ht="13.5" thickBot="1" x14ac:dyDescent="0.25"/>
    <row r="3" spans="2:10" ht="33.75" x14ac:dyDescent="0.2">
      <c r="B3" s="173" t="s">
        <v>36</v>
      </c>
      <c r="C3" s="165" t="s">
        <v>33</v>
      </c>
      <c r="D3" s="167" t="s">
        <v>65</v>
      </c>
      <c r="E3" s="130" t="s">
        <v>18</v>
      </c>
      <c r="F3" s="143" t="s">
        <v>21</v>
      </c>
      <c r="G3" s="130" t="s">
        <v>19</v>
      </c>
      <c r="H3" s="143" t="s">
        <v>22</v>
      </c>
      <c r="I3" s="130" t="s">
        <v>20</v>
      </c>
      <c r="J3" s="131" t="s">
        <v>66</v>
      </c>
    </row>
    <row r="4" spans="2:10" x14ac:dyDescent="0.2">
      <c r="B4" s="174"/>
      <c r="C4" s="166"/>
      <c r="D4" s="168"/>
      <c r="E4" s="102">
        <v>0.01</v>
      </c>
      <c r="F4" s="164"/>
      <c r="G4" s="102">
        <v>0.01</v>
      </c>
      <c r="H4" s="164"/>
      <c r="I4" s="102">
        <v>0.01</v>
      </c>
      <c r="J4" s="132"/>
    </row>
    <row r="5" spans="2:10" x14ac:dyDescent="0.2">
      <c r="B5" s="103" t="s">
        <v>54</v>
      </c>
      <c r="C5" s="101" t="s">
        <v>23</v>
      </c>
      <c r="D5" s="104">
        <f>+'RR HH'!F6</f>
        <v>1.01</v>
      </c>
      <c r="E5" s="104">
        <f t="shared" ref="E5:E14" si="0">E$4*D5</f>
        <v>1.01E-2</v>
      </c>
      <c r="F5" s="104">
        <f>+E5+D5</f>
        <v>1.0201</v>
      </c>
      <c r="G5" s="104">
        <f t="shared" ref="G5:G14" si="1">+G$4*F5</f>
        <v>1.0201E-2</v>
      </c>
      <c r="H5" s="104">
        <f>+G5+F5</f>
        <v>1.0303009999999999</v>
      </c>
      <c r="I5" s="104">
        <f t="shared" ref="I5:I14" si="2">+I$4*H5</f>
        <v>1.030301E-2</v>
      </c>
      <c r="J5" s="105">
        <f>+I5+H5</f>
        <v>1.0406040099999998</v>
      </c>
    </row>
    <row r="6" spans="2:10" x14ac:dyDescent="0.2">
      <c r="B6" s="103" t="s">
        <v>54</v>
      </c>
      <c r="C6" s="101" t="s">
        <v>24</v>
      </c>
      <c r="D6" s="104">
        <f>+'RR HH'!F7</f>
        <v>1.01</v>
      </c>
      <c r="E6" s="104">
        <f t="shared" si="0"/>
        <v>1.01E-2</v>
      </c>
      <c r="F6" s="104">
        <f t="shared" ref="F6:F12" si="3">+E6+D6</f>
        <v>1.0201</v>
      </c>
      <c r="G6" s="104">
        <f t="shared" si="1"/>
        <v>1.0201E-2</v>
      </c>
      <c r="H6" s="104">
        <f t="shared" ref="H6:H12" si="4">+G6+F6</f>
        <v>1.0303009999999999</v>
      </c>
      <c r="I6" s="104">
        <f t="shared" si="2"/>
        <v>1.030301E-2</v>
      </c>
      <c r="J6" s="105">
        <f t="shared" ref="J6:J12" si="5">+I6+H6</f>
        <v>1.0406040099999998</v>
      </c>
    </row>
    <row r="7" spans="2:10" x14ac:dyDescent="0.2">
      <c r="B7" s="103" t="s">
        <v>55</v>
      </c>
      <c r="C7" s="101" t="s">
        <v>23</v>
      </c>
      <c r="D7" s="104">
        <f>+'RR HH'!F8</f>
        <v>1.01</v>
      </c>
      <c r="E7" s="104">
        <f t="shared" si="0"/>
        <v>1.01E-2</v>
      </c>
      <c r="F7" s="104">
        <f t="shared" si="3"/>
        <v>1.0201</v>
      </c>
      <c r="G7" s="104">
        <f t="shared" si="1"/>
        <v>1.0201E-2</v>
      </c>
      <c r="H7" s="104">
        <f t="shared" si="4"/>
        <v>1.0303009999999999</v>
      </c>
      <c r="I7" s="104">
        <f t="shared" si="2"/>
        <v>1.030301E-2</v>
      </c>
      <c r="J7" s="105">
        <f t="shared" si="5"/>
        <v>1.0406040099999998</v>
      </c>
    </row>
    <row r="8" spans="2:10" x14ac:dyDescent="0.2">
      <c r="B8" s="103" t="s">
        <v>55</v>
      </c>
      <c r="C8" s="101" t="s">
        <v>24</v>
      </c>
      <c r="D8" s="104">
        <f>+'RR HH'!F9</f>
        <v>1.01</v>
      </c>
      <c r="E8" s="104">
        <f t="shared" si="0"/>
        <v>1.01E-2</v>
      </c>
      <c r="F8" s="104">
        <f>+E8+D8</f>
        <v>1.0201</v>
      </c>
      <c r="G8" s="104">
        <f t="shared" si="1"/>
        <v>1.0201E-2</v>
      </c>
      <c r="H8" s="104">
        <f>+G8+F8</f>
        <v>1.0303009999999999</v>
      </c>
      <c r="I8" s="104">
        <f t="shared" si="2"/>
        <v>1.030301E-2</v>
      </c>
      <c r="J8" s="105">
        <f>+I8+H8</f>
        <v>1.0406040099999998</v>
      </c>
    </row>
    <row r="9" spans="2:10" x14ac:dyDescent="0.2">
      <c r="B9" s="103" t="s">
        <v>56</v>
      </c>
      <c r="C9" s="101" t="s">
        <v>23</v>
      </c>
      <c r="D9" s="104">
        <f>+'RR HH'!F9</f>
        <v>1.01</v>
      </c>
      <c r="E9" s="104">
        <f t="shared" ref="E9" si="6">E$4*D9</f>
        <v>1.01E-2</v>
      </c>
      <c r="F9" s="104">
        <f>+E9+D9</f>
        <v>1.0201</v>
      </c>
      <c r="G9" s="104">
        <f t="shared" ref="G9" si="7">+G$4*F9</f>
        <v>1.0201E-2</v>
      </c>
      <c r="H9" s="104">
        <f>+G9+F9</f>
        <v>1.0303009999999999</v>
      </c>
      <c r="I9" s="104">
        <f t="shared" ref="I9" si="8">+I$4*H9</f>
        <v>1.030301E-2</v>
      </c>
      <c r="J9" s="105">
        <f>+I9+H9</f>
        <v>1.0406040099999998</v>
      </c>
    </row>
    <row r="10" spans="2:10" x14ac:dyDescent="0.2">
      <c r="B10" s="103" t="s">
        <v>56</v>
      </c>
      <c r="C10" s="101" t="s">
        <v>24</v>
      </c>
      <c r="D10" s="104">
        <f>+'RR HH'!F10</f>
        <v>1.01</v>
      </c>
      <c r="E10" s="104">
        <f t="shared" si="0"/>
        <v>1.01E-2</v>
      </c>
      <c r="F10" s="104">
        <f>+E10+D10</f>
        <v>1.0201</v>
      </c>
      <c r="G10" s="104">
        <f t="shared" si="1"/>
        <v>1.0201E-2</v>
      </c>
      <c r="H10" s="104">
        <f>+G10+F10</f>
        <v>1.0303009999999999</v>
      </c>
      <c r="I10" s="104">
        <f t="shared" si="2"/>
        <v>1.030301E-2</v>
      </c>
      <c r="J10" s="105">
        <f>+I10+H10</f>
        <v>1.0406040099999998</v>
      </c>
    </row>
    <row r="11" spans="2:10" x14ac:dyDescent="0.2">
      <c r="B11" s="103" t="s">
        <v>46</v>
      </c>
      <c r="C11" s="101" t="s">
        <v>23</v>
      </c>
      <c r="D11" s="104">
        <f>+'RR HH'!F14</f>
        <v>1.01</v>
      </c>
      <c r="E11" s="104">
        <f t="shared" si="0"/>
        <v>1.01E-2</v>
      </c>
      <c r="F11" s="104">
        <f t="shared" si="3"/>
        <v>1.0201</v>
      </c>
      <c r="G11" s="104">
        <f t="shared" si="1"/>
        <v>1.0201E-2</v>
      </c>
      <c r="H11" s="104">
        <f t="shared" si="4"/>
        <v>1.0303009999999999</v>
      </c>
      <c r="I11" s="104">
        <f t="shared" si="2"/>
        <v>1.030301E-2</v>
      </c>
      <c r="J11" s="105">
        <f t="shared" si="5"/>
        <v>1.0406040099999998</v>
      </c>
    </row>
    <row r="12" spans="2:10" x14ac:dyDescent="0.2">
      <c r="B12" s="103" t="s">
        <v>46</v>
      </c>
      <c r="C12" s="101" t="s">
        <v>24</v>
      </c>
      <c r="D12" s="104">
        <f>+'RR HH'!F15</f>
        <v>1.01</v>
      </c>
      <c r="E12" s="104">
        <f t="shared" si="0"/>
        <v>1.01E-2</v>
      </c>
      <c r="F12" s="104">
        <f t="shared" si="3"/>
        <v>1.0201</v>
      </c>
      <c r="G12" s="104">
        <f t="shared" si="1"/>
        <v>1.0201E-2</v>
      </c>
      <c r="H12" s="104">
        <f t="shared" si="4"/>
        <v>1.0303009999999999</v>
      </c>
      <c r="I12" s="104">
        <f t="shared" si="2"/>
        <v>1.030301E-2</v>
      </c>
      <c r="J12" s="105">
        <f t="shared" si="5"/>
        <v>1.0406040099999998</v>
      </c>
    </row>
    <row r="13" spans="2:10" x14ac:dyDescent="0.2">
      <c r="B13" s="103" t="s">
        <v>62</v>
      </c>
      <c r="C13" s="101" t="s">
        <v>23</v>
      </c>
      <c r="D13" s="104">
        <f>+'RR HH'!F16</f>
        <v>1.01</v>
      </c>
      <c r="E13" s="104">
        <f t="shared" ref="E13" si="9">E$4*D13</f>
        <v>1.01E-2</v>
      </c>
      <c r="F13" s="104">
        <f>+E13+D13</f>
        <v>1.0201</v>
      </c>
      <c r="G13" s="104">
        <f t="shared" ref="G13" si="10">+G$4*F13</f>
        <v>1.0201E-2</v>
      </c>
      <c r="H13" s="104">
        <f>+G13+F13</f>
        <v>1.0303009999999999</v>
      </c>
      <c r="I13" s="104">
        <f t="shared" ref="I13" si="11">+I$4*H13</f>
        <v>1.030301E-2</v>
      </c>
      <c r="J13" s="105">
        <f>+I13+H13</f>
        <v>1.0406040099999998</v>
      </c>
    </row>
    <row r="14" spans="2:10" x14ac:dyDescent="0.2">
      <c r="B14" s="103" t="s">
        <v>62</v>
      </c>
      <c r="C14" s="101" t="s">
        <v>24</v>
      </c>
      <c r="D14" s="104">
        <f>+'RR HH'!F17</f>
        <v>1.01</v>
      </c>
      <c r="E14" s="104">
        <f t="shared" si="0"/>
        <v>1.01E-2</v>
      </c>
      <c r="F14" s="104">
        <f>+E14+D14</f>
        <v>1.0201</v>
      </c>
      <c r="G14" s="104">
        <f t="shared" si="1"/>
        <v>1.0201E-2</v>
      </c>
      <c r="H14" s="104">
        <f>+G14+F14</f>
        <v>1.0303009999999999</v>
      </c>
      <c r="I14" s="104">
        <f t="shared" si="2"/>
        <v>1.030301E-2</v>
      </c>
      <c r="J14" s="105">
        <f>+I14+H14</f>
        <v>1.0406040099999998</v>
      </c>
    </row>
    <row r="15" spans="2:10" x14ac:dyDescent="0.2">
      <c r="B15" s="106"/>
      <c r="C15" s="106"/>
      <c r="D15" s="106"/>
      <c r="E15" s="106"/>
      <c r="F15" s="106"/>
      <c r="G15" s="106"/>
      <c r="H15" s="106"/>
      <c r="I15" s="106"/>
      <c r="J15" s="106"/>
    </row>
    <row r="16" spans="2:10" ht="13.5" thickBot="1" x14ac:dyDescent="0.25">
      <c r="B16" s="106"/>
      <c r="C16" s="106"/>
      <c r="D16" s="106"/>
      <c r="E16" s="106"/>
      <c r="F16" s="106"/>
      <c r="G16" s="106"/>
      <c r="H16" s="106"/>
      <c r="I16" s="106"/>
      <c r="J16" s="106"/>
    </row>
    <row r="17" spans="2:10" ht="33.75" x14ac:dyDescent="0.2">
      <c r="B17" s="173" t="s">
        <v>36</v>
      </c>
      <c r="C17" s="169" t="s">
        <v>33</v>
      </c>
      <c r="D17" s="167" t="s">
        <v>65</v>
      </c>
      <c r="E17" s="130" t="s">
        <v>18</v>
      </c>
      <c r="F17" s="143" t="s">
        <v>21</v>
      </c>
      <c r="G17" s="130" t="s">
        <v>19</v>
      </c>
      <c r="H17" s="143" t="s">
        <v>22</v>
      </c>
      <c r="I17" s="130" t="s">
        <v>20</v>
      </c>
      <c r="J17" s="131" t="s">
        <v>66</v>
      </c>
    </row>
    <row r="18" spans="2:10" ht="13.5" thickBot="1" x14ac:dyDescent="0.25">
      <c r="B18" s="174"/>
      <c r="C18" s="170"/>
      <c r="D18" s="168"/>
      <c r="E18" s="102">
        <v>0.01</v>
      </c>
      <c r="F18" s="164"/>
      <c r="G18" s="102">
        <v>0.01</v>
      </c>
      <c r="H18" s="164"/>
      <c r="I18" s="102">
        <v>0.01</v>
      </c>
      <c r="J18" s="132"/>
    </row>
    <row r="19" spans="2:10" ht="22.5" x14ac:dyDescent="0.2">
      <c r="B19" s="103" t="s">
        <v>54</v>
      </c>
      <c r="C19" s="100" t="s">
        <v>60</v>
      </c>
      <c r="D19" s="104">
        <f>SUM('INSTR-HERR'!M6:M11)</f>
        <v>0.43333333333333335</v>
      </c>
      <c r="E19" s="107">
        <f t="shared" ref="E19:E28" si="12">E$18*D19</f>
        <v>4.333333333333334E-3</v>
      </c>
      <c r="F19" s="107">
        <f t="shared" ref="F19:F28" si="13">+E19+D19</f>
        <v>0.4376666666666667</v>
      </c>
      <c r="G19" s="107">
        <f t="shared" ref="G19:G28" si="14">G$18*F19</f>
        <v>4.3766666666666667E-3</v>
      </c>
      <c r="H19" s="107">
        <f t="shared" ref="H19:H28" si="15">+G19+F19</f>
        <v>0.44204333333333334</v>
      </c>
      <c r="I19" s="107">
        <f t="shared" ref="I19:I28" si="16">+I$18*H19</f>
        <v>4.4204333333333337E-3</v>
      </c>
      <c r="J19" s="115">
        <f t="shared" ref="J19:J28" si="17">+I19+H19</f>
        <v>0.44646376666666665</v>
      </c>
    </row>
    <row r="20" spans="2:10" ht="22.5" x14ac:dyDescent="0.2">
      <c r="B20" s="103" t="s">
        <v>54</v>
      </c>
      <c r="C20" s="100" t="s">
        <v>51</v>
      </c>
      <c r="D20" s="104">
        <f>'INSTR-HERR'!M18</f>
        <v>0.4694444444444445</v>
      </c>
      <c r="E20" s="107">
        <f t="shared" si="12"/>
        <v>4.6944444444444447E-3</v>
      </c>
      <c r="F20" s="107">
        <f>+E20+D20</f>
        <v>0.47413888888888894</v>
      </c>
      <c r="G20" s="107">
        <f t="shared" si="14"/>
        <v>4.7413888888888896E-3</v>
      </c>
      <c r="H20" s="107">
        <f>+G20+F20</f>
        <v>0.47888027777777781</v>
      </c>
      <c r="I20" s="107">
        <f t="shared" si="16"/>
        <v>4.7888027777777779E-3</v>
      </c>
      <c r="J20" s="115">
        <f>+I20+H20</f>
        <v>0.48366908055555557</v>
      </c>
    </row>
    <row r="21" spans="2:10" ht="22.5" x14ac:dyDescent="0.2">
      <c r="B21" s="103" t="s">
        <v>55</v>
      </c>
      <c r="C21" s="100" t="s">
        <v>60</v>
      </c>
      <c r="D21" s="114">
        <f>SUM('INSTR-HERR'!N6:N11)</f>
        <v>0.43333333333333335</v>
      </c>
      <c r="E21" s="107">
        <f t="shared" si="12"/>
        <v>4.333333333333334E-3</v>
      </c>
      <c r="F21" s="107">
        <f t="shared" si="13"/>
        <v>0.4376666666666667</v>
      </c>
      <c r="G21" s="107">
        <f t="shared" si="14"/>
        <v>4.3766666666666667E-3</v>
      </c>
      <c r="H21" s="107">
        <f t="shared" si="15"/>
        <v>0.44204333333333334</v>
      </c>
      <c r="I21" s="107">
        <f t="shared" si="16"/>
        <v>4.4204333333333337E-3</v>
      </c>
      <c r="J21" s="115">
        <f t="shared" si="17"/>
        <v>0.44646376666666665</v>
      </c>
    </row>
    <row r="22" spans="2:10" ht="22.5" x14ac:dyDescent="0.2">
      <c r="B22" s="103" t="s">
        <v>55</v>
      </c>
      <c r="C22" s="100" t="s">
        <v>51</v>
      </c>
      <c r="D22" s="104">
        <f>+'INSTR-HERR'!N18</f>
        <v>0.46111111111111114</v>
      </c>
      <c r="E22" s="107">
        <f t="shared" si="12"/>
        <v>4.6111111111111118E-3</v>
      </c>
      <c r="F22" s="107">
        <f t="shared" si="13"/>
        <v>0.46572222222222226</v>
      </c>
      <c r="G22" s="107">
        <f t="shared" si="14"/>
        <v>4.6572222222222223E-3</v>
      </c>
      <c r="H22" s="107">
        <f t="shared" si="15"/>
        <v>0.47037944444444446</v>
      </c>
      <c r="I22" s="107">
        <f t="shared" si="16"/>
        <v>4.7037944444444446E-3</v>
      </c>
      <c r="J22" s="115">
        <f t="shared" si="17"/>
        <v>0.47508323888888893</v>
      </c>
    </row>
    <row r="23" spans="2:10" ht="22.5" x14ac:dyDescent="0.2">
      <c r="B23" s="103" t="s">
        <v>56</v>
      </c>
      <c r="C23" s="100" t="s">
        <v>60</v>
      </c>
      <c r="D23" s="104">
        <f>SUM('INSTR-HERR'!O5:O10)</f>
        <v>0.35000000000000003</v>
      </c>
      <c r="E23" s="107">
        <f t="shared" ref="E23" si="18">E$18*D23</f>
        <v>3.5000000000000005E-3</v>
      </c>
      <c r="F23" s="107">
        <f t="shared" ref="F23" si="19">+E23+D23</f>
        <v>0.35350000000000004</v>
      </c>
      <c r="G23" s="107">
        <f t="shared" ref="G23" si="20">G$18*F23</f>
        <v>3.5350000000000004E-3</v>
      </c>
      <c r="H23" s="107">
        <f t="shared" ref="H23" si="21">+G23+F23</f>
        <v>0.35703500000000005</v>
      </c>
      <c r="I23" s="107">
        <f t="shared" ref="I23" si="22">+I$18*H23</f>
        <v>3.5703500000000003E-3</v>
      </c>
      <c r="J23" s="115">
        <f t="shared" ref="J23" si="23">+I23+H23</f>
        <v>0.36060535000000005</v>
      </c>
    </row>
    <row r="24" spans="2:10" ht="22.5" x14ac:dyDescent="0.2">
      <c r="B24" s="103" t="s">
        <v>56</v>
      </c>
      <c r="C24" s="100" t="s">
        <v>51</v>
      </c>
      <c r="D24" s="104">
        <f>+'INSTR-HERR'!O18</f>
        <v>0.46111111111111114</v>
      </c>
      <c r="E24" s="107">
        <f t="shared" si="12"/>
        <v>4.6111111111111118E-3</v>
      </c>
      <c r="F24" s="107">
        <f t="shared" si="13"/>
        <v>0.46572222222222226</v>
      </c>
      <c r="G24" s="107">
        <f t="shared" si="14"/>
        <v>4.6572222222222223E-3</v>
      </c>
      <c r="H24" s="107">
        <f t="shared" si="15"/>
        <v>0.47037944444444446</v>
      </c>
      <c r="I24" s="107">
        <f t="shared" si="16"/>
        <v>4.7037944444444446E-3</v>
      </c>
      <c r="J24" s="115">
        <f t="shared" si="17"/>
        <v>0.47508323888888893</v>
      </c>
    </row>
    <row r="25" spans="2:10" ht="22.5" x14ac:dyDescent="0.2">
      <c r="B25" s="103" t="s">
        <v>46</v>
      </c>
      <c r="C25" s="100" t="s">
        <v>60</v>
      </c>
      <c r="D25" s="114">
        <f>SUM('INSTR-HERR'!P6:P11)</f>
        <v>0.43333333333333335</v>
      </c>
      <c r="E25" s="107">
        <f t="shared" si="12"/>
        <v>4.333333333333334E-3</v>
      </c>
      <c r="F25" s="107">
        <f t="shared" si="13"/>
        <v>0.4376666666666667</v>
      </c>
      <c r="G25" s="107">
        <f t="shared" si="14"/>
        <v>4.3766666666666667E-3</v>
      </c>
      <c r="H25" s="107">
        <f t="shared" si="15"/>
        <v>0.44204333333333334</v>
      </c>
      <c r="I25" s="107">
        <f t="shared" si="16"/>
        <v>4.4204333333333337E-3</v>
      </c>
      <c r="J25" s="115">
        <f t="shared" si="17"/>
        <v>0.44646376666666665</v>
      </c>
    </row>
    <row r="26" spans="2:10" ht="22.5" x14ac:dyDescent="0.2">
      <c r="B26" s="103" t="s">
        <v>46</v>
      </c>
      <c r="C26" s="100" t="s">
        <v>51</v>
      </c>
      <c r="D26" s="104">
        <f>+'INSTR-HERR'!P18</f>
        <v>0.4694444444444445</v>
      </c>
      <c r="E26" s="107">
        <f t="shared" si="12"/>
        <v>4.6944444444444447E-3</v>
      </c>
      <c r="F26" s="107">
        <f t="shared" si="13"/>
        <v>0.47413888888888894</v>
      </c>
      <c r="G26" s="107">
        <f t="shared" si="14"/>
        <v>4.7413888888888896E-3</v>
      </c>
      <c r="H26" s="107">
        <f t="shared" si="15"/>
        <v>0.47888027777777781</v>
      </c>
      <c r="I26" s="107">
        <f t="shared" si="16"/>
        <v>4.7888027777777779E-3</v>
      </c>
      <c r="J26" s="115">
        <f t="shared" si="17"/>
        <v>0.48366908055555557</v>
      </c>
    </row>
    <row r="27" spans="2:10" ht="22.5" x14ac:dyDescent="0.2">
      <c r="B27" s="103" t="s">
        <v>62</v>
      </c>
      <c r="C27" s="100" t="s">
        <v>60</v>
      </c>
      <c r="D27" s="104">
        <f>SUM('INSTR-HERR'!Q6:Q11)</f>
        <v>0.43333333333333335</v>
      </c>
      <c r="E27" s="107">
        <f t="shared" ref="E27" si="24">E$18*D27</f>
        <v>4.333333333333334E-3</v>
      </c>
      <c r="F27" s="107">
        <f t="shared" ref="F27" si="25">+E27+D27</f>
        <v>0.4376666666666667</v>
      </c>
      <c r="G27" s="107">
        <f t="shared" ref="G27" si="26">G$18*F27</f>
        <v>4.3766666666666667E-3</v>
      </c>
      <c r="H27" s="107">
        <f t="shared" ref="H27" si="27">+G27+F27</f>
        <v>0.44204333333333334</v>
      </c>
      <c r="I27" s="107">
        <f t="shared" ref="I27" si="28">+I$18*H27</f>
        <v>4.4204333333333337E-3</v>
      </c>
      <c r="J27" s="115">
        <f t="shared" ref="J27" si="29">+I27+H27</f>
        <v>0.44646376666666665</v>
      </c>
    </row>
    <row r="28" spans="2:10" ht="22.5" x14ac:dyDescent="0.2">
      <c r="B28" s="103" t="s">
        <v>62</v>
      </c>
      <c r="C28" s="100" t="s">
        <v>51</v>
      </c>
      <c r="D28" s="104">
        <f>+'INSTR-HERR'!Q18</f>
        <v>0.46111111111111114</v>
      </c>
      <c r="E28" s="107">
        <f t="shared" si="12"/>
        <v>4.6111111111111118E-3</v>
      </c>
      <c r="F28" s="107">
        <f t="shared" si="13"/>
        <v>0.46572222222222226</v>
      </c>
      <c r="G28" s="107">
        <f t="shared" si="14"/>
        <v>4.6572222222222223E-3</v>
      </c>
      <c r="H28" s="107">
        <f t="shared" si="15"/>
        <v>0.47037944444444446</v>
      </c>
      <c r="I28" s="107">
        <f t="shared" si="16"/>
        <v>4.7037944444444446E-3</v>
      </c>
      <c r="J28" s="115">
        <f t="shared" si="17"/>
        <v>0.47508323888888893</v>
      </c>
    </row>
    <row r="29" spans="2:10" x14ac:dyDescent="0.2">
      <c r="B29" s="106"/>
      <c r="C29" s="106"/>
      <c r="D29" s="106"/>
      <c r="E29" s="106"/>
      <c r="F29" s="106"/>
      <c r="G29" s="106"/>
      <c r="H29" s="106"/>
      <c r="I29" s="106"/>
      <c r="J29" s="106"/>
    </row>
    <row r="30" spans="2:10" ht="13.5" thickBot="1" x14ac:dyDescent="0.25">
      <c r="B30" s="106"/>
      <c r="C30" s="106"/>
      <c r="D30" s="106"/>
      <c r="E30" s="106"/>
      <c r="F30" s="106"/>
      <c r="G30" s="106"/>
      <c r="H30" s="106"/>
      <c r="I30" s="106"/>
      <c r="J30" s="106"/>
    </row>
    <row r="31" spans="2:10" ht="33.75" x14ac:dyDescent="0.2">
      <c r="B31" s="173" t="s">
        <v>36</v>
      </c>
      <c r="C31" s="165" t="s">
        <v>33</v>
      </c>
      <c r="D31" s="167" t="s">
        <v>65</v>
      </c>
      <c r="E31" s="130" t="s">
        <v>18</v>
      </c>
      <c r="F31" s="143" t="s">
        <v>21</v>
      </c>
      <c r="G31" s="130" t="s">
        <v>19</v>
      </c>
      <c r="H31" s="143" t="s">
        <v>22</v>
      </c>
      <c r="I31" s="130" t="s">
        <v>20</v>
      </c>
      <c r="J31" s="131" t="s">
        <v>66</v>
      </c>
    </row>
    <row r="32" spans="2:10" x14ac:dyDescent="0.2">
      <c r="B32" s="174"/>
      <c r="C32" s="166"/>
      <c r="D32" s="168"/>
      <c r="E32" s="102">
        <v>0.01</v>
      </c>
      <c r="F32" s="164"/>
      <c r="G32" s="102">
        <v>0.01</v>
      </c>
      <c r="H32" s="164"/>
      <c r="I32" s="102">
        <v>0.01</v>
      </c>
      <c r="J32" s="132"/>
    </row>
    <row r="33" spans="1:10" x14ac:dyDescent="0.2">
      <c r="B33" s="103" t="s">
        <v>54</v>
      </c>
      <c r="C33" s="97" t="s">
        <v>37</v>
      </c>
      <c r="D33" s="104">
        <f>+LOGISTICA!C8</f>
        <v>3</v>
      </c>
      <c r="E33" s="104">
        <f t="shared" ref="E33:E37" si="30">E$32*D33</f>
        <v>0.03</v>
      </c>
      <c r="F33" s="104">
        <f t="shared" ref="F33:F37" si="31">E33+D33</f>
        <v>3.03</v>
      </c>
      <c r="G33" s="104">
        <f t="shared" ref="G33:G37" si="32">G$32*F33</f>
        <v>3.0299999999999997E-2</v>
      </c>
      <c r="H33" s="104">
        <f t="shared" ref="H33:H37" si="33">G33+F33</f>
        <v>3.0602999999999998</v>
      </c>
      <c r="I33" s="104">
        <f t="shared" ref="I33:I37" si="34">I$32*H33</f>
        <v>3.0602999999999998E-2</v>
      </c>
      <c r="J33" s="105">
        <f t="shared" ref="J33:J37" si="35">I33+H33</f>
        <v>3.090903</v>
      </c>
    </row>
    <row r="34" spans="1:10" x14ac:dyDescent="0.2">
      <c r="B34" s="103" t="s">
        <v>55</v>
      </c>
      <c r="C34" s="97" t="s">
        <v>37</v>
      </c>
      <c r="D34" s="104">
        <f>+LOGISTICA!C13</f>
        <v>3</v>
      </c>
      <c r="E34" s="104">
        <f t="shared" si="30"/>
        <v>0.03</v>
      </c>
      <c r="F34" s="104">
        <f t="shared" si="31"/>
        <v>3.03</v>
      </c>
      <c r="G34" s="104">
        <f t="shared" si="32"/>
        <v>3.0299999999999997E-2</v>
      </c>
      <c r="H34" s="104">
        <f t="shared" si="33"/>
        <v>3.0602999999999998</v>
      </c>
      <c r="I34" s="104">
        <f t="shared" si="34"/>
        <v>3.0602999999999998E-2</v>
      </c>
      <c r="J34" s="105">
        <f t="shared" si="35"/>
        <v>3.090903</v>
      </c>
    </row>
    <row r="35" spans="1:10" x14ac:dyDescent="0.2">
      <c r="B35" s="103" t="s">
        <v>56</v>
      </c>
      <c r="C35" s="97" t="s">
        <v>37</v>
      </c>
      <c r="D35" s="104">
        <f>+LOGISTICA!C18</f>
        <v>4</v>
      </c>
      <c r="E35" s="104">
        <f t="shared" si="30"/>
        <v>0.04</v>
      </c>
      <c r="F35" s="104">
        <f t="shared" si="31"/>
        <v>4.04</v>
      </c>
      <c r="G35" s="104">
        <f t="shared" si="32"/>
        <v>4.0399999999999998E-2</v>
      </c>
      <c r="H35" s="104">
        <f t="shared" si="33"/>
        <v>4.0804</v>
      </c>
      <c r="I35" s="104">
        <f t="shared" si="34"/>
        <v>4.0804E-2</v>
      </c>
      <c r="J35" s="105">
        <f t="shared" si="35"/>
        <v>4.1212039999999996</v>
      </c>
    </row>
    <row r="36" spans="1:10" x14ac:dyDescent="0.2">
      <c r="B36" s="103" t="s">
        <v>46</v>
      </c>
      <c r="C36" s="97" t="s">
        <v>37</v>
      </c>
      <c r="D36" s="104">
        <f>+LOGISTICA!C23</f>
        <v>3</v>
      </c>
      <c r="E36" s="104">
        <f t="shared" si="30"/>
        <v>0.03</v>
      </c>
      <c r="F36" s="104">
        <f t="shared" si="31"/>
        <v>3.03</v>
      </c>
      <c r="G36" s="104">
        <f t="shared" si="32"/>
        <v>3.0299999999999997E-2</v>
      </c>
      <c r="H36" s="104">
        <f t="shared" si="33"/>
        <v>3.0602999999999998</v>
      </c>
      <c r="I36" s="104">
        <f t="shared" si="34"/>
        <v>3.0602999999999998E-2</v>
      </c>
      <c r="J36" s="105">
        <f t="shared" si="35"/>
        <v>3.090903</v>
      </c>
    </row>
    <row r="37" spans="1:10" x14ac:dyDescent="0.2">
      <c r="B37" s="103" t="s">
        <v>62</v>
      </c>
      <c r="C37" s="97" t="s">
        <v>37</v>
      </c>
      <c r="D37" s="104">
        <f>+LOGISTICA!C28</f>
        <v>4</v>
      </c>
      <c r="E37" s="104">
        <f t="shared" si="30"/>
        <v>0.04</v>
      </c>
      <c r="F37" s="104">
        <f t="shared" si="31"/>
        <v>4.04</v>
      </c>
      <c r="G37" s="104">
        <f t="shared" si="32"/>
        <v>4.0399999999999998E-2</v>
      </c>
      <c r="H37" s="104">
        <f t="shared" si="33"/>
        <v>4.0804</v>
      </c>
      <c r="I37" s="104">
        <f t="shared" si="34"/>
        <v>4.0804E-2</v>
      </c>
      <c r="J37" s="105">
        <f t="shared" si="35"/>
        <v>4.1212039999999996</v>
      </c>
    </row>
    <row r="38" spans="1:10" x14ac:dyDescent="0.2">
      <c r="B38" s="106"/>
      <c r="C38" s="106"/>
      <c r="D38" s="106"/>
      <c r="E38" s="106"/>
      <c r="F38" s="106"/>
      <c r="G38" s="106"/>
      <c r="H38" s="106"/>
      <c r="I38" s="106"/>
      <c r="J38" s="106"/>
    </row>
    <row r="39" spans="1:10" ht="13.5" thickBot="1" x14ac:dyDescent="0.25">
      <c r="B39" s="106"/>
      <c r="C39" s="106"/>
      <c r="D39" s="106"/>
      <c r="E39" s="106"/>
      <c r="F39" s="106"/>
      <c r="G39" s="106"/>
      <c r="H39" s="106"/>
      <c r="I39" s="106"/>
      <c r="J39" s="106"/>
    </row>
    <row r="40" spans="1:10" ht="21" customHeight="1" x14ac:dyDescent="0.2">
      <c r="A40" s="171" t="s">
        <v>0</v>
      </c>
      <c r="F40" s="108"/>
      <c r="G40" s="109"/>
      <c r="H40" s="108"/>
      <c r="I40" s="109"/>
      <c r="J40" s="106"/>
    </row>
    <row r="41" spans="1:10" ht="13.5" thickBot="1" x14ac:dyDescent="0.25">
      <c r="A41" s="172"/>
      <c r="F41" s="108"/>
      <c r="G41" s="110"/>
      <c r="H41" s="108"/>
      <c r="I41" s="110"/>
      <c r="J41" s="106"/>
    </row>
    <row r="42" spans="1:10" x14ac:dyDescent="0.2">
      <c r="A42" s="118">
        <v>4</v>
      </c>
      <c r="F42" s="108"/>
      <c r="G42" s="110"/>
      <c r="H42" s="108"/>
      <c r="I42" s="110"/>
      <c r="J42" s="106"/>
    </row>
    <row r="43" spans="1:10" x14ac:dyDescent="0.2">
      <c r="A43" s="119">
        <v>7</v>
      </c>
      <c r="F43" s="108"/>
      <c r="G43" s="110"/>
      <c r="H43" s="108"/>
      <c r="I43" s="110"/>
      <c r="J43" s="106"/>
    </row>
    <row r="44" spans="1:10" x14ac:dyDescent="0.2">
      <c r="A44" s="119"/>
      <c r="F44" s="108"/>
      <c r="G44" s="110"/>
      <c r="H44" s="108"/>
      <c r="I44" s="110"/>
      <c r="J44" s="106"/>
    </row>
    <row r="45" spans="1:10" x14ac:dyDescent="0.2">
      <c r="A45" s="119">
        <v>13</v>
      </c>
      <c r="F45" s="108"/>
      <c r="G45" s="110"/>
      <c r="H45" s="108"/>
      <c r="I45" s="110"/>
      <c r="J45" s="106"/>
    </row>
    <row r="46" spans="1:10" x14ac:dyDescent="0.2">
      <c r="A46" s="119">
        <v>16</v>
      </c>
      <c r="F46" s="108"/>
      <c r="G46" s="110"/>
      <c r="H46" s="108"/>
      <c r="I46" s="110"/>
      <c r="J46" s="106"/>
    </row>
    <row r="47" spans="1:10" x14ac:dyDescent="0.2">
      <c r="A47" s="119"/>
      <c r="F47" s="108"/>
      <c r="G47" s="110"/>
      <c r="H47" s="108"/>
      <c r="I47" s="110"/>
      <c r="J47" s="106"/>
    </row>
    <row r="48" spans="1:10" x14ac:dyDescent="0.2">
      <c r="A48" s="119">
        <v>22</v>
      </c>
      <c r="F48" s="108"/>
      <c r="G48" s="110"/>
      <c r="H48" s="108"/>
      <c r="I48" s="110"/>
      <c r="J48" s="106"/>
    </row>
    <row r="49" spans="1:10" x14ac:dyDescent="0.2">
      <c r="A49" s="119">
        <v>25</v>
      </c>
      <c r="F49" s="108"/>
      <c r="G49" s="110"/>
      <c r="H49" s="108"/>
      <c r="I49" s="110"/>
      <c r="J49" s="106"/>
    </row>
    <row r="50" spans="1:10" x14ac:dyDescent="0.2">
      <c r="A50" s="119"/>
      <c r="F50" s="108"/>
      <c r="G50" s="110"/>
      <c r="H50" s="108"/>
      <c r="I50" s="110"/>
      <c r="J50" s="106"/>
    </row>
    <row r="51" spans="1:10" x14ac:dyDescent="0.2">
      <c r="A51" s="119">
        <v>31</v>
      </c>
      <c r="F51" s="108"/>
      <c r="G51" s="110"/>
      <c r="H51" s="108"/>
      <c r="I51" s="110"/>
      <c r="J51" s="106"/>
    </row>
    <row r="52" spans="1:10" x14ac:dyDescent="0.2">
      <c r="A52" s="119">
        <v>34</v>
      </c>
      <c r="F52" s="108"/>
      <c r="G52" s="110"/>
      <c r="H52" s="108"/>
      <c r="I52" s="110"/>
      <c r="J52" s="106"/>
    </row>
    <row r="53" spans="1:10" x14ac:dyDescent="0.2">
      <c r="A53" s="119"/>
      <c r="F53" s="108"/>
      <c r="G53" s="110"/>
      <c r="H53" s="108"/>
      <c r="I53" s="110"/>
      <c r="J53" s="106"/>
    </row>
    <row r="54" spans="1:10" x14ac:dyDescent="0.2">
      <c r="A54" s="119">
        <v>49</v>
      </c>
      <c r="F54" s="108"/>
      <c r="G54" s="110"/>
      <c r="H54" s="108"/>
      <c r="I54" s="110"/>
      <c r="J54" s="106"/>
    </row>
    <row r="55" spans="1:10" x14ac:dyDescent="0.2">
      <c r="A55" s="120"/>
      <c r="F55" s="108"/>
      <c r="G55" s="110"/>
      <c r="H55" s="108"/>
      <c r="I55" s="110"/>
      <c r="J55" s="106"/>
    </row>
    <row r="56" spans="1:10" ht="13.5" thickBot="1" x14ac:dyDescent="0.25">
      <c r="A56" s="121">
        <v>52</v>
      </c>
      <c r="F56" s="108"/>
      <c r="G56" s="110"/>
      <c r="H56" s="108"/>
      <c r="I56" s="110"/>
      <c r="J56" s="106"/>
    </row>
    <row r="57" spans="1:10" x14ac:dyDescent="0.2">
      <c r="B57" s="106"/>
      <c r="C57" s="106"/>
      <c r="D57" s="106"/>
      <c r="E57" s="106"/>
      <c r="F57" s="106"/>
      <c r="G57" s="106"/>
      <c r="H57" s="106"/>
      <c r="I57" s="106"/>
      <c r="J57" s="106"/>
    </row>
    <row r="58" spans="1:10" x14ac:dyDescent="0.2">
      <c r="B58" s="106"/>
      <c r="C58" s="106"/>
      <c r="D58" s="106"/>
      <c r="E58" s="106"/>
      <c r="F58" s="106"/>
      <c r="G58" s="106"/>
      <c r="H58" s="106"/>
      <c r="I58" s="106"/>
      <c r="J58" s="106"/>
    </row>
    <row r="59" spans="1:10" x14ac:dyDescent="0.2">
      <c r="B59" s="106"/>
      <c r="C59" s="106"/>
      <c r="D59" s="106"/>
      <c r="E59" s="106"/>
      <c r="F59" s="106"/>
      <c r="G59" s="106"/>
      <c r="H59" s="106"/>
      <c r="I59" s="106"/>
      <c r="J59" s="106"/>
    </row>
    <row r="60" spans="1:10" x14ac:dyDescent="0.2">
      <c r="B60" s="106"/>
      <c r="C60" s="106"/>
      <c r="D60" s="106"/>
      <c r="E60" s="106"/>
      <c r="F60" s="106"/>
      <c r="G60" s="106"/>
      <c r="H60" s="106"/>
      <c r="I60" s="106"/>
      <c r="J60" s="106"/>
    </row>
    <row r="61" spans="1:10" x14ac:dyDescent="0.2">
      <c r="B61" s="106"/>
      <c r="C61" s="106"/>
      <c r="D61" s="106"/>
      <c r="E61" s="106"/>
      <c r="F61" s="106"/>
      <c r="G61" s="106"/>
      <c r="H61" s="106"/>
      <c r="I61" s="106"/>
      <c r="J61" s="106"/>
    </row>
    <row r="62" spans="1:10" x14ac:dyDescent="0.2">
      <c r="B62" s="106"/>
      <c r="C62" s="106"/>
      <c r="D62" s="106"/>
      <c r="E62" s="106"/>
      <c r="F62" s="106"/>
      <c r="G62" s="106"/>
      <c r="H62" s="106"/>
      <c r="I62" s="106"/>
      <c r="J62" s="106"/>
    </row>
    <row r="63" spans="1:10" x14ac:dyDescent="0.2">
      <c r="B63" s="106"/>
      <c r="C63" s="106"/>
      <c r="D63" s="106"/>
      <c r="E63" s="106"/>
      <c r="F63" s="106"/>
      <c r="G63" s="106"/>
      <c r="H63" s="106"/>
      <c r="I63" s="106"/>
      <c r="J63" s="106"/>
    </row>
    <row r="64" spans="1:10" x14ac:dyDescent="0.2">
      <c r="B64" s="106"/>
      <c r="C64" s="106"/>
      <c r="D64" s="106"/>
      <c r="E64" s="106"/>
      <c r="F64" s="106"/>
      <c r="G64" s="106"/>
      <c r="H64" s="106"/>
      <c r="I64" s="106"/>
      <c r="J64" s="106"/>
    </row>
    <row r="65" spans="2:10" x14ac:dyDescent="0.2">
      <c r="B65" s="106"/>
      <c r="C65" s="106"/>
      <c r="D65" s="106"/>
      <c r="E65" s="106"/>
      <c r="F65" s="106"/>
      <c r="G65" s="106"/>
      <c r="H65" s="106"/>
      <c r="I65" s="106"/>
      <c r="J65" s="106"/>
    </row>
    <row r="66" spans="2:10" x14ac:dyDescent="0.2">
      <c r="B66" s="106"/>
      <c r="C66" s="106"/>
      <c r="D66" s="106"/>
      <c r="E66" s="106"/>
      <c r="F66" s="106"/>
      <c r="G66" s="106"/>
      <c r="H66" s="106"/>
      <c r="I66" s="106"/>
      <c r="J66" s="106"/>
    </row>
    <row r="67" spans="2:10" x14ac:dyDescent="0.2">
      <c r="B67" s="106"/>
      <c r="C67" s="106"/>
      <c r="D67" s="106"/>
      <c r="E67" s="106"/>
      <c r="F67" s="106"/>
      <c r="G67" s="106"/>
      <c r="H67" s="106"/>
      <c r="I67" s="106"/>
      <c r="J67" s="106"/>
    </row>
    <row r="68" spans="2:10" x14ac:dyDescent="0.2">
      <c r="B68" s="106"/>
      <c r="C68" s="106"/>
      <c r="D68" s="106"/>
      <c r="E68" s="106"/>
      <c r="F68" s="106"/>
      <c r="G68" s="106"/>
      <c r="H68" s="106"/>
      <c r="I68" s="106"/>
      <c r="J68" s="106"/>
    </row>
    <row r="69" spans="2:10" x14ac:dyDescent="0.2">
      <c r="B69" s="106"/>
      <c r="C69" s="106"/>
      <c r="D69" s="106"/>
      <c r="E69" s="106"/>
      <c r="F69" s="106"/>
      <c r="G69" s="106"/>
      <c r="H69" s="106"/>
      <c r="I69" s="106"/>
      <c r="J69" s="106"/>
    </row>
    <row r="70" spans="2:10" x14ac:dyDescent="0.2">
      <c r="B70" s="106"/>
      <c r="C70" s="106"/>
      <c r="D70" s="106"/>
      <c r="E70" s="106"/>
      <c r="F70" s="106"/>
      <c r="G70" s="106"/>
      <c r="H70" s="106"/>
      <c r="I70" s="106"/>
      <c r="J70" s="106"/>
    </row>
    <row r="71" spans="2:10" x14ac:dyDescent="0.2">
      <c r="B71" s="106"/>
      <c r="C71" s="106"/>
      <c r="D71" s="106"/>
      <c r="E71" s="106"/>
      <c r="F71" s="106"/>
      <c r="G71" s="106"/>
      <c r="H71" s="106"/>
      <c r="I71" s="106"/>
      <c r="J71" s="106"/>
    </row>
    <row r="72" spans="2:10" x14ac:dyDescent="0.2">
      <c r="B72" s="106"/>
      <c r="C72" s="106"/>
      <c r="D72" s="106"/>
      <c r="E72" s="106"/>
      <c r="F72" s="106"/>
      <c r="G72" s="106"/>
      <c r="H72" s="106"/>
      <c r="I72" s="106"/>
      <c r="J72" s="106"/>
    </row>
    <row r="73" spans="2:10" x14ac:dyDescent="0.2">
      <c r="B73" s="106"/>
      <c r="C73" s="106"/>
      <c r="D73" s="106"/>
      <c r="E73" s="106"/>
      <c r="F73" s="106"/>
      <c r="G73" s="106"/>
      <c r="H73" s="106"/>
      <c r="I73" s="106"/>
      <c r="J73" s="106"/>
    </row>
    <row r="74" spans="2:10" x14ac:dyDescent="0.2">
      <c r="B74" s="106"/>
      <c r="C74" s="106"/>
      <c r="D74" s="106"/>
      <c r="E74" s="106"/>
      <c r="F74" s="106"/>
      <c r="G74" s="106"/>
      <c r="H74" s="106"/>
      <c r="I74" s="106"/>
      <c r="J74" s="106"/>
    </row>
    <row r="75" spans="2:10" x14ac:dyDescent="0.2">
      <c r="B75" s="106"/>
      <c r="C75" s="106"/>
      <c r="D75" s="106"/>
      <c r="E75" s="106"/>
      <c r="F75" s="106"/>
      <c r="G75" s="106"/>
      <c r="H75" s="106"/>
      <c r="I75" s="106"/>
      <c r="J75" s="106"/>
    </row>
    <row r="76" spans="2:10" x14ac:dyDescent="0.2">
      <c r="B76" s="106"/>
      <c r="C76" s="106"/>
      <c r="D76" s="106"/>
      <c r="E76" s="106"/>
      <c r="F76" s="106"/>
      <c r="G76" s="106"/>
      <c r="H76" s="106"/>
      <c r="I76" s="106"/>
      <c r="J76" s="106"/>
    </row>
    <row r="77" spans="2:10" x14ac:dyDescent="0.2">
      <c r="B77" s="106"/>
      <c r="C77" s="106"/>
      <c r="D77" s="106"/>
      <c r="E77" s="106"/>
      <c r="F77" s="106"/>
      <c r="G77" s="106"/>
      <c r="H77" s="106"/>
      <c r="I77" s="106"/>
      <c r="J77" s="106"/>
    </row>
    <row r="78" spans="2:10" x14ac:dyDescent="0.2">
      <c r="B78" s="106"/>
      <c r="C78" s="106"/>
      <c r="D78" s="106"/>
      <c r="E78" s="106"/>
      <c r="F78" s="106"/>
      <c r="G78" s="106"/>
      <c r="H78" s="106"/>
      <c r="I78" s="106"/>
      <c r="J78" s="106"/>
    </row>
    <row r="79" spans="2:10" x14ac:dyDescent="0.2">
      <c r="B79" s="106"/>
      <c r="C79" s="106"/>
      <c r="D79" s="106"/>
      <c r="E79" s="106"/>
      <c r="F79" s="106"/>
      <c r="G79" s="106"/>
      <c r="H79" s="106"/>
      <c r="I79" s="106"/>
      <c r="J79" s="106"/>
    </row>
    <row r="80" spans="2:10" x14ac:dyDescent="0.2">
      <c r="B80" s="106"/>
      <c r="C80" s="106"/>
      <c r="D80" s="106"/>
      <c r="E80" s="106"/>
      <c r="F80" s="106"/>
      <c r="G80" s="106"/>
      <c r="H80" s="106"/>
      <c r="I80" s="106"/>
      <c r="J80" s="106"/>
    </row>
    <row r="81" spans="2:10" x14ac:dyDescent="0.2">
      <c r="B81" s="106"/>
      <c r="C81" s="106"/>
      <c r="D81" s="106"/>
      <c r="E81" s="106"/>
      <c r="F81" s="106"/>
      <c r="G81" s="106"/>
      <c r="H81" s="106"/>
      <c r="I81" s="106"/>
      <c r="J81" s="106"/>
    </row>
    <row r="82" spans="2:10" x14ac:dyDescent="0.2">
      <c r="B82" s="106"/>
      <c r="C82" s="106"/>
      <c r="D82" s="106"/>
      <c r="E82" s="106"/>
      <c r="F82" s="106"/>
      <c r="G82" s="106"/>
      <c r="H82" s="106"/>
      <c r="I82" s="106"/>
      <c r="J82" s="106"/>
    </row>
    <row r="83" spans="2:10" x14ac:dyDescent="0.2">
      <c r="B83" s="106"/>
      <c r="C83" s="106"/>
      <c r="D83" s="106"/>
      <c r="E83" s="106"/>
      <c r="F83" s="106"/>
      <c r="G83" s="106"/>
      <c r="H83" s="106"/>
      <c r="I83" s="106"/>
      <c r="J83" s="106"/>
    </row>
    <row r="84" spans="2:10" x14ac:dyDescent="0.2">
      <c r="B84" s="106"/>
      <c r="C84" s="106"/>
      <c r="D84" s="106"/>
      <c r="E84" s="106"/>
      <c r="F84" s="106"/>
      <c r="G84" s="106"/>
      <c r="H84" s="106"/>
      <c r="I84" s="106"/>
      <c r="J84" s="106"/>
    </row>
    <row r="85" spans="2:10" x14ac:dyDescent="0.2">
      <c r="B85" s="106"/>
      <c r="C85" s="106"/>
      <c r="D85" s="106"/>
      <c r="E85" s="106"/>
      <c r="F85" s="106"/>
      <c r="G85" s="106"/>
      <c r="H85" s="106"/>
      <c r="I85" s="106"/>
      <c r="J85" s="106"/>
    </row>
    <row r="86" spans="2:10" x14ac:dyDescent="0.2">
      <c r="B86" s="106"/>
      <c r="C86" s="106"/>
      <c r="D86" s="106"/>
      <c r="E86" s="106"/>
      <c r="F86" s="106"/>
      <c r="G86" s="106"/>
      <c r="H86" s="106"/>
      <c r="I86" s="106"/>
      <c r="J86" s="106"/>
    </row>
    <row r="87" spans="2:10" x14ac:dyDescent="0.2">
      <c r="B87" s="106"/>
      <c r="C87" s="106"/>
      <c r="D87" s="106"/>
      <c r="E87" s="106"/>
      <c r="F87" s="106"/>
      <c r="G87" s="106"/>
      <c r="H87" s="106"/>
      <c r="I87" s="106"/>
      <c r="J87" s="106"/>
    </row>
    <row r="88" spans="2:10" x14ac:dyDescent="0.2">
      <c r="B88" s="106"/>
      <c r="C88" s="106"/>
      <c r="D88" s="106"/>
      <c r="E88" s="106"/>
      <c r="F88" s="106"/>
      <c r="G88" s="106"/>
      <c r="H88" s="106"/>
      <c r="I88" s="106"/>
      <c r="J88" s="106"/>
    </row>
    <row r="89" spans="2:10" x14ac:dyDescent="0.2">
      <c r="B89" s="106"/>
      <c r="C89" s="106"/>
      <c r="D89" s="106"/>
      <c r="E89" s="106"/>
      <c r="F89" s="106"/>
      <c r="G89" s="106"/>
      <c r="H89" s="106"/>
      <c r="I89" s="106"/>
      <c r="J89" s="106"/>
    </row>
    <row r="90" spans="2:10" x14ac:dyDescent="0.2">
      <c r="B90" s="106"/>
      <c r="C90" s="106"/>
      <c r="D90" s="106"/>
      <c r="E90" s="106"/>
      <c r="F90" s="106"/>
      <c r="G90" s="106"/>
      <c r="H90" s="106"/>
      <c r="I90" s="106"/>
      <c r="J90" s="106"/>
    </row>
    <row r="91" spans="2:10" x14ac:dyDescent="0.2">
      <c r="B91" s="106"/>
      <c r="C91" s="106"/>
      <c r="D91" s="106"/>
      <c r="E91" s="106"/>
      <c r="F91" s="106"/>
      <c r="G91" s="106"/>
      <c r="H91" s="106"/>
      <c r="I91" s="106"/>
      <c r="J91" s="106"/>
    </row>
    <row r="92" spans="2:10" x14ac:dyDescent="0.2">
      <c r="B92" s="106"/>
      <c r="C92" s="106"/>
      <c r="D92" s="106"/>
      <c r="E92" s="106"/>
      <c r="F92" s="106"/>
      <c r="G92" s="106"/>
      <c r="H92" s="106"/>
      <c r="I92" s="106"/>
      <c r="J92" s="106"/>
    </row>
    <row r="93" spans="2:10" x14ac:dyDescent="0.2">
      <c r="B93" s="106"/>
      <c r="C93" s="106"/>
      <c r="D93" s="106"/>
      <c r="E93" s="106"/>
      <c r="F93" s="106"/>
      <c r="G93" s="106"/>
      <c r="H93" s="106"/>
      <c r="I93" s="106"/>
      <c r="J93" s="106"/>
    </row>
    <row r="94" spans="2:10" x14ac:dyDescent="0.2">
      <c r="B94" s="106"/>
      <c r="C94" s="106"/>
      <c r="D94" s="106"/>
      <c r="E94" s="106"/>
      <c r="F94" s="106"/>
      <c r="G94" s="106"/>
      <c r="H94" s="106"/>
      <c r="I94" s="106"/>
      <c r="J94" s="106"/>
    </row>
    <row r="95" spans="2:10" x14ac:dyDescent="0.2">
      <c r="B95" s="106"/>
      <c r="C95" s="106"/>
      <c r="D95" s="106"/>
      <c r="E95" s="106"/>
      <c r="F95" s="106"/>
      <c r="G95" s="106"/>
      <c r="H95" s="106"/>
      <c r="I95" s="106"/>
      <c r="J95" s="106"/>
    </row>
    <row r="96" spans="2:10" x14ac:dyDescent="0.2">
      <c r="B96" s="106"/>
      <c r="C96" s="106"/>
      <c r="D96" s="106"/>
      <c r="E96" s="106"/>
      <c r="F96" s="106"/>
      <c r="G96" s="106"/>
      <c r="H96" s="106"/>
      <c r="I96" s="106"/>
      <c r="J96" s="106"/>
    </row>
    <row r="97" spans="2:10" x14ac:dyDescent="0.2">
      <c r="B97" s="106"/>
      <c r="C97" s="106"/>
      <c r="D97" s="106"/>
      <c r="E97" s="106"/>
      <c r="F97" s="106"/>
      <c r="G97" s="106"/>
      <c r="H97" s="106"/>
      <c r="I97" s="106"/>
      <c r="J97" s="106"/>
    </row>
    <row r="98" spans="2:10" x14ac:dyDescent="0.2">
      <c r="B98" s="106"/>
      <c r="C98" s="106"/>
      <c r="D98" s="106"/>
      <c r="E98" s="106"/>
      <c r="F98" s="106"/>
      <c r="G98" s="106"/>
      <c r="H98" s="106"/>
      <c r="I98" s="106"/>
      <c r="J98" s="106"/>
    </row>
    <row r="99" spans="2:10" x14ac:dyDescent="0.2">
      <c r="B99" s="106"/>
      <c r="C99" s="106"/>
      <c r="D99" s="106"/>
      <c r="E99" s="106"/>
      <c r="F99" s="106"/>
      <c r="G99" s="106"/>
      <c r="H99" s="106"/>
      <c r="I99" s="106"/>
      <c r="J99" s="106"/>
    </row>
    <row r="100" spans="2:10" x14ac:dyDescent="0.2">
      <c r="B100" s="106"/>
      <c r="C100" s="106"/>
      <c r="D100" s="106"/>
      <c r="E100" s="106"/>
      <c r="F100" s="106"/>
      <c r="G100" s="106"/>
      <c r="H100" s="106"/>
      <c r="I100" s="106"/>
      <c r="J100" s="106"/>
    </row>
    <row r="101" spans="2:10" x14ac:dyDescent="0.2">
      <c r="B101" s="106"/>
      <c r="C101" s="106"/>
      <c r="D101" s="106"/>
      <c r="E101" s="106"/>
      <c r="F101" s="106"/>
      <c r="G101" s="106"/>
      <c r="H101" s="106"/>
      <c r="I101" s="106"/>
      <c r="J101" s="106"/>
    </row>
    <row r="102" spans="2:10" x14ac:dyDescent="0.2">
      <c r="B102" s="106"/>
      <c r="C102" s="106"/>
      <c r="D102" s="106"/>
      <c r="E102" s="106"/>
      <c r="F102" s="106"/>
      <c r="G102" s="106"/>
      <c r="H102" s="106"/>
      <c r="I102" s="106"/>
      <c r="J102" s="106"/>
    </row>
    <row r="103" spans="2:10" x14ac:dyDescent="0.2">
      <c r="B103" s="106"/>
      <c r="C103" s="106"/>
      <c r="D103" s="106"/>
      <c r="E103" s="106"/>
      <c r="F103" s="106"/>
      <c r="G103" s="106"/>
      <c r="H103" s="106"/>
      <c r="I103" s="106"/>
      <c r="J103" s="106"/>
    </row>
    <row r="104" spans="2:10" x14ac:dyDescent="0.2">
      <c r="B104" s="106"/>
      <c r="C104" s="106"/>
      <c r="D104" s="106"/>
      <c r="E104" s="106"/>
      <c r="F104" s="106"/>
      <c r="G104" s="106"/>
      <c r="H104" s="106"/>
      <c r="I104" s="106"/>
      <c r="J104" s="106"/>
    </row>
    <row r="105" spans="2:10" x14ac:dyDescent="0.2">
      <c r="B105" s="106"/>
      <c r="C105" s="106"/>
      <c r="D105" s="106"/>
      <c r="E105" s="106"/>
      <c r="F105" s="106"/>
      <c r="G105" s="106"/>
      <c r="H105" s="106"/>
      <c r="I105" s="106"/>
      <c r="J105" s="106"/>
    </row>
    <row r="106" spans="2:10" x14ac:dyDescent="0.2">
      <c r="B106" s="106"/>
      <c r="C106" s="106"/>
      <c r="D106" s="106"/>
      <c r="E106" s="106"/>
      <c r="F106" s="106"/>
      <c r="G106" s="106"/>
      <c r="H106" s="106"/>
      <c r="I106" s="106"/>
      <c r="J106" s="106"/>
    </row>
    <row r="107" spans="2:10" x14ac:dyDescent="0.2">
      <c r="B107" s="106"/>
      <c r="C107" s="106"/>
      <c r="D107" s="106"/>
      <c r="E107" s="106"/>
      <c r="F107" s="106"/>
      <c r="G107" s="106"/>
      <c r="H107" s="106"/>
      <c r="I107" s="106"/>
      <c r="J107" s="106"/>
    </row>
  </sheetData>
  <mergeCells count="16">
    <mergeCell ref="A40:A41"/>
    <mergeCell ref="B3:B4"/>
    <mergeCell ref="B17:B18"/>
    <mergeCell ref="B31:B32"/>
    <mergeCell ref="D3:D4"/>
    <mergeCell ref="F3:F4"/>
    <mergeCell ref="C31:C32"/>
    <mergeCell ref="D31:D32"/>
    <mergeCell ref="F31:F32"/>
    <mergeCell ref="H31:H32"/>
    <mergeCell ref="H3:H4"/>
    <mergeCell ref="C3:C4"/>
    <mergeCell ref="C17:C18"/>
    <mergeCell ref="D17:D18"/>
    <mergeCell ref="F17:F18"/>
    <mergeCell ref="H17:H18"/>
  </mergeCells>
  <phoneticPr fontId="10" type="noConversion"/>
  <printOptions horizontalCentered="1"/>
  <pageMargins left="0.74803149606299213" right="0.74803149606299213" top="0.78740157480314965" bottom="0.98425196850393704" header="0" footer="0"/>
  <pageSetup scale="63" orientation="landscape" r:id="rId1"/>
  <headerFooter alignWithMargins="0"/>
  <ignoredErrors>
    <ignoredError sqref="F19:I19 G10:I12 G5:I8 G14:I14 F33:H37 F21:I22 F24:I26 F28:I2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2:D34"/>
  <sheetViews>
    <sheetView zoomScaleNormal="100" workbookViewId="0">
      <selection activeCell="H37" sqref="H37"/>
    </sheetView>
  </sheetViews>
  <sheetFormatPr baseColWidth="10" defaultRowHeight="12.75" x14ac:dyDescent="0.2"/>
  <cols>
    <col min="1" max="1" width="21.85546875" customWidth="1"/>
    <col min="2" max="2" width="33" customWidth="1"/>
    <col min="3" max="4" width="15.5703125" customWidth="1"/>
  </cols>
  <sheetData>
    <row r="2" spans="1:4" ht="13.5" thickBot="1" x14ac:dyDescent="0.25"/>
    <row r="3" spans="1:4" x14ac:dyDescent="0.2">
      <c r="A3" s="175" t="s">
        <v>36</v>
      </c>
      <c r="B3" s="175" t="s">
        <v>33</v>
      </c>
      <c r="C3" s="175" t="s">
        <v>44</v>
      </c>
      <c r="D3" s="177" t="s">
        <v>67</v>
      </c>
    </row>
    <row r="4" spans="1:4" ht="13.5" thickBot="1" x14ac:dyDescent="0.25">
      <c r="A4" s="176"/>
      <c r="B4" s="176"/>
      <c r="C4" s="176"/>
      <c r="D4" s="178"/>
    </row>
    <row r="5" spans="1:4" x14ac:dyDescent="0.2">
      <c r="A5" s="138" t="s">
        <v>54</v>
      </c>
      <c r="B5" s="99" t="s">
        <v>23</v>
      </c>
      <c r="C5" s="99" t="s">
        <v>45</v>
      </c>
      <c r="D5" s="111">
        <f>+'ADM Y UTILIDADES'!J5+'ADM Y UTILIDADES'!J19+'ADM Y UTILIDADES'!J33</f>
        <v>4.5779707766666666</v>
      </c>
    </row>
    <row r="6" spans="1:4" x14ac:dyDescent="0.2">
      <c r="A6" s="139" t="s">
        <v>54</v>
      </c>
      <c r="B6" s="98" t="s">
        <v>24</v>
      </c>
      <c r="C6" s="98" t="s">
        <v>45</v>
      </c>
      <c r="D6" s="112">
        <f>+'ADM Y UTILIDADES'!J6+'ADM Y UTILIDADES'!J20+'ADM Y UTILIDADES'!J33</f>
        <v>4.6151760905555559</v>
      </c>
    </row>
    <row r="7" spans="1:4" x14ac:dyDescent="0.2">
      <c r="A7" s="139" t="s">
        <v>55</v>
      </c>
      <c r="B7" s="98" t="s">
        <v>23</v>
      </c>
      <c r="C7" s="98" t="s">
        <v>45</v>
      </c>
      <c r="D7" s="112">
        <f>'ADM Y UTILIDADES'!J7+'ADM Y UTILIDADES'!J21+'ADM Y UTILIDADES'!J34</f>
        <v>4.5779707766666666</v>
      </c>
    </row>
    <row r="8" spans="1:4" x14ac:dyDescent="0.2">
      <c r="A8" s="139" t="s">
        <v>55</v>
      </c>
      <c r="B8" s="98" t="s">
        <v>24</v>
      </c>
      <c r="C8" s="98" t="s">
        <v>45</v>
      </c>
      <c r="D8" s="112">
        <f>'ADM Y UTILIDADES'!J8+'ADM Y UTILIDADES'!J22+'ADM Y UTILIDADES'!J34</f>
        <v>4.6065902488888888</v>
      </c>
    </row>
    <row r="9" spans="1:4" x14ac:dyDescent="0.2">
      <c r="A9" s="139" t="s">
        <v>56</v>
      </c>
      <c r="B9" s="98" t="s">
        <v>23</v>
      </c>
      <c r="C9" s="98" t="s">
        <v>45</v>
      </c>
      <c r="D9" s="112">
        <f>'ADM Y UTILIDADES'!J9+'ADM Y UTILIDADES'!J23+'ADM Y UTILIDADES'!J35</f>
        <v>5.5224133599999998</v>
      </c>
    </row>
    <row r="10" spans="1:4" x14ac:dyDescent="0.2">
      <c r="A10" s="139" t="s">
        <v>56</v>
      </c>
      <c r="B10" s="98" t="s">
        <v>24</v>
      </c>
      <c r="C10" s="98" t="s">
        <v>45</v>
      </c>
      <c r="D10" s="112">
        <f>'ADM Y UTILIDADES'!J10+'ADM Y UTILIDADES'!J24+'ADM Y UTILIDADES'!J35</f>
        <v>5.6368912488888885</v>
      </c>
    </row>
    <row r="11" spans="1:4" x14ac:dyDescent="0.2">
      <c r="A11" s="139" t="s">
        <v>46</v>
      </c>
      <c r="B11" s="98" t="s">
        <v>23</v>
      </c>
      <c r="C11" s="98" t="s">
        <v>45</v>
      </c>
      <c r="D11" s="112">
        <f>+'ADM Y UTILIDADES'!J11+'ADM Y UTILIDADES'!J25+'ADM Y UTILIDADES'!J36</f>
        <v>4.5779707766666666</v>
      </c>
    </row>
    <row r="12" spans="1:4" x14ac:dyDescent="0.2">
      <c r="A12" s="139" t="s">
        <v>46</v>
      </c>
      <c r="B12" s="98" t="s">
        <v>24</v>
      </c>
      <c r="C12" s="98" t="s">
        <v>45</v>
      </c>
      <c r="D12" s="112">
        <f>+'ADM Y UTILIDADES'!J12+'ADM Y UTILIDADES'!J26+'ADM Y UTILIDADES'!J36</f>
        <v>4.6151760905555559</v>
      </c>
    </row>
    <row r="13" spans="1:4" x14ac:dyDescent="0.2">
      <c r="A13" s="139" t="s">
        <v>62</v>
      </c>
      <c r="B13" s="98" t="s">
        <v>23</v>
      </c>
      <c r="C13" s="98" t="s">
        <v>45</v>
      </c>
      <c r="D13" s="112">
        <f>+'ADM Y UTILIDADES'!J13+'ADM Y UTILIDADES'!J27+'ADM Y UTILIDADES'!J37</f>
        <v>5.6082717766666663</v>
      </c>
    </row>
    <row r="14" spans="1:4" ht="13.5" thickBot="1" x14ac:dyDescent="0.25">
      <c r="A14" s="140" t="s">
        <v>62</v>
      </c>
      <c r="B14" s="65" t="s">
        <v>24</v>
      </c>
      <c r="C14" s="65" t="s">
        <v>45</v>
      </c>
      <c r="D14" s="113">
        <f>+'ADM Y UTILIDADES'!J14+'ADM Y UTILIDADES'!J28+'ADM Y UTILIDADES'!J37</f>
        <v>5.6368912488888885</v>
      </c>
    </row>
    <row r="15" spans="1:4" x14ac:dyDescent="0.2">
      <c r="A15" s="138" t="s">
        <v>54</v>
      </c>
      <c r="B15" s="99" t="s">
        <v>23</v>
      </c>
      <c r="C15" s="99" t="s">
        <v>68</v>
      </c>
      <c r="D15" s="111">
        <f t="shared" ref="D15:D24" si="0">D5/30*7</f>
        <v>1.0681931812222221</v>
      </c>
    </row>
    <row r="16" spans="1:4" x14ac:dyDescent="0.2">
      <c r="A16" s="139" t="s">
        <v>54</v>
      </c>
      <c r="B16" s="98" t="s">
        <v>24</v>
      </c>
      <c r="C16" s="98" t="s">
        <v>68</v>
      </c>
      <c r="D16" s="112">
        <f t="shared" si="0"/>
        <v>1.0768744211296297</v>
      </c>
    </row>
    <row r="17" spans="1:4" x14ac:dyDescent="0.2">
      <c r="A17" s="139" t="s">
        <v>55</v>
      </c>
      <c r="B17" s="98" t="s">
        <v>23</v>
      </c>
      <c r="C17" s="98" t="s">
        <v>68</v>
      </c>
      <c r="D17" s="112">
        <f t="shared" si="0"/>
        <v>1.0681931812222221</v>
      </c>
    </row>
    <row r="18" spans="1:4" x14ac:dyDescent="0.2">
      <c r="A18" s="139" t="s">
        <v>55</v>
      </c>
      <c r="B18" s="98" t="s">
        <v>24</v>
      </c>
      <c r="C18" s="98" t="s">
        <v>68</v>
      </c>
      <c r="D18" s="112">
        <f t="shared" si="0"/>
        <v>1.0748710580740739</v>
      </c>
    </row>
    <row r="19" spans="1:4" x14ac:dyDescent="0.2">
      <c r="A19" s="139" t="s">
        <v>56</v>
      </c>
      <c r="B19" s="98" t="s">
        <v>23</v>
      </c>
      <c r="C19" s="98" t="s">
        <v>68</v>
      </c>
      <c r="D19" s="112">
        <f t="shared" si="0"/>
        <v>1.2885631173333332</v>
      </c>
    </row>
    <row r="20" spans="1:4" x14ac:dyDescent="0.2">
      <c r="A20" s="139" t="s">
        <v>56</v>
      </c>
      <c r="B20" s="98" t="s">
        <v>24</v>
      </c>
      <c r="C20" s="98" t="s">
        <v>68</v>
      </c>
      <c r="D20" s="112">
        <f t="shared" si="0"/>
        <v>1.3152746247407405</v>
      </c>
    </row>
    <row r="21" spans="1:4" x14ac:dyDescent="0.2">
      <c r="A21" s="139" t="s">
        <v>46</v>
      </c>
      <c r="B21" s="98" t="s">
        <v>23</v>
      </c>
      <c r="C21" s="98" t="s">
        <v>68</v>
      </c>
      <c r="D21" s="112">
        <f t="shared" si="0"/>
        <v>1.0681931812222221</v>
      </c>
    </row>
    <row r="22" spans="1:4" x14ac:dyDescent="0.2">
      <c r="A22" s="139" t="s">
        <v>46</v>
      </c>
      <c r="B22" s="98" t="s">
        <v>24</v>
      </c>
      <c r="C22" s="98" t="s">
        <v>68</v>
      </c>
      <c r="D22" s="112">
        <f t="shared" si="0"/>
        <v>1.0768744211296297</v>
      </c>
    </row>
    <row r="23" spans="1:4" x14ac:dyDescent="0.2">
      <c r="A23" s="139" t="s">
        <v>62</v>
      </c>
      <c r="B23" s="98" t="s">
        <v>23</v>
      </c>
      <c r="C23" s="98" t="s">
        <v>68</v>
      </c>
      <c r="D23" s="112">
        <f t="shared" si="0"/>
        <v>1.3085967478888887</v>
      </c>
    </row>
    <row r="24" spans="1:4" ht="13.5" thickBot="1" x14ac:dyDescent="0.25">
      <c r="A24" s="140" t="s">
        <v>62</v>
      </c>
      <c r="B24" s="65" t="s">
        <v>24</v>
      </c>
      <c r="C24" s="65" t="s">
        <v>68</v>
      </c>
      <c r="D24" s="113">
        <f t="shared" si="0"/>
        <v>1.3152746247407405</v>
      </c>
    </row>
    <row r="25" spans="1:4" x14ac:dyDescent="0.2">
      <c r="A25" s="138" t="s">
        <v>54</v>
      </c>
      <c r="B25" s="99" t="s">
        <v>23</v>
      </c>
      <c r="C25" s="99" t="s">
        <v>69</v>
      </c>
      <c r="D25" s="111">
        <f t="shared" ref="D25:D34" si="1">D5/30</f>
        <v>0.15259902588888888</v>
      </c>
    </row>
    <row r="26" spans="1:4" x14ac:dyDescent="0.2">
      <c r="A26" s="139" t="s">
        <v>54</v>
      </c>
      <c r="B26" s="98" t="s">
        <v>24</v>
      </c>
      <c r="C26" s="98" t="s">
        <v>69</v>
      </c>
      <c r="D26" s="112">
        <f t="shared" si="1"/>
        <v>0.15383920301851853</v>
      </c>
    </row>
    <row r="27" spans="1:4" x14ac:dyDescent="0.2">
      <c r="A27" s="139" t="s">
        <v>55</v>
      </c>
      <c r="B27" s="98" t="s">
        <v>23</v>
      </c>
      <c r="C27" s="98" t="s">
        <v>69</v>
      </c>
      <c r="D27" s="112">
        <f t="shared" si="1"/>
        <v>0.15259902588888888</v>
      </c>
    </row>
    <row r="28" spans="1:4" x14ac:dyDescent="0.2">
      <c r="A28" s="139" t="s">
        <v>55</v>
      </c>
      <c r="B28" s="98" t="s">
        <v>24</v>
      </c>
      <c r="C28" s="98" t="s">
        <v>69</v>
      </c>
      <c r="D28" s="112">
        <f t="shared" si="1"/>
        <v>0.15355300829629628</v>
      </c>
    </row>
    <row r="29" spans="1:4" x14ac:dyDescent="0.2">
      <c r="A29" s="139" t="s">
        <v>56</v>
      </c>
      <c r="B29" s="98" t="s">
        <v>23</v>
      </c>
      <c r="C29" s="98" t="s">
        <v>69</v>
      </c>
      <c r="D29" s="112">
        <f t="shared" si="1"/>
        <v>0.18408044533333331</v>
      </c>
    </row>
    <row r="30" spans="1:4" x14ac:dyDescent="0.2">
      <c r="A30" s="139" t="s">
        <v>56</v>
      </c>
      <c r="B30" s="98" t="s">
        <v>24</v>
      </c>
      <c r="C30" s="98" t="s">
        <v>69</v>
      </c>
      <c r="D30" s="112">
        <f t="shared" si="1"/>
        <v>0.18789637496296294</v>
      </c>
    </row>
    <row r="31" spans="1:4" x14ac:dyDescent="0.2">
      <c r="A31" s="139" t="s">
        <v>46</v>
      </c>
      <c r="B31" s="98" t="s">
        <v>23</v>
      </c>
      <c r="C31" s="98" t="s">
        <v>69</v>
      </c>
      <c r="D31" s="112">
        <f t="shared" si="1"/>
        <v>0.15259902588888888</v>
      </c>
    </row>
    <row r="32" spans="1:4" x14ac:dyDescent="0.2">
      <c r="A32" s="139" t="s">
        <v>46</v>
      </c>
      <c r="B32" s="98" t="s">
        <v>24</v>
      </c>
      <c r="C32" s="98" t="s">
        <v>69</v>
      </c>
      <c r="D32" s="112">
        <f t="shared" si="1"/>
        <v>0.15383920301851853</v>
      </c>
    </row>
    <row r="33" spans="1:4" x14ac:dyDescent="0.2">
      <c r="A33" s="139" t="s">
        <v>62</v>
      </c>
      <c r="B33" s="98" t="s">
        <v>23</v>
      </c>
      <c r="C33" s="98" t="s">
        <v>69</v>
      </c>
      <c r="D33" s="112">
        <f t="shared" si="1"/>
        <v>0.18694239255555553</v>
      </c>
    </row>
    <row r="34" spans="1:4" ht="13.5" thickBot="1" x14ac:dyDescent="0.25">
      <c r="A34" s="140" t="s">
        <v>62</v>
      </c>
      <c r="B34" s="65" t="s">
        <v>24</v>
      </c>
      <c r="C34" s="65" t="s">
        <v>69</v>
      </c>
      <c r="D34" s="113">
        <f t="shared" si="1"/>
        <v>0.18789637496296294</v>
      </c>
    </row>
  </sheetData>
  <mergeCells count="4">
    <mergeCell ref="B3:B4"/>
    <mergeCell ref="D3:D4"/>
    <mergeCell ref="C3:C4"/>
    <mergeCell ref="A3:A4"/>
  </mergeCells>
  <phoneticPr fontId="10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4</vt:lpstr>
      <vt:lpstr>'ADM Y UTILIDADES'!Área_de_impresión</vt:lpstr>
      <vt:lpstr>'INSTR-HERR'!Área_de_impresión</vt:lpstr>
      <vt:lpstr>LOGISTICA!Área_de_impresión</vt:lpstr>
      <vt:lpstr>'RESUMEN REGION 4'!Área_de_impresión</vt:lpstr>
      <vt:lpstr>'RR HH'!Área_de_impresión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Nancy Patty</cp:lastModifiedBy>
  <cp:lastPrinted>2013-04-03T19:49:47Z</cp:lastPrinted>
  <dcterms:created xsi:type="dcterms:W3CDTF">2006-10-21T16:32:25Z</dcterms:created>
  <dcterms:modified xsi:type="dcterms:W3CDTF">2017-01-03T21:02:09Z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-1835824324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