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4095" windowWidth="15420" windowHeight="4155" tabRatio="656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2" sheetId="10" r:id="rId5"/>
  </sheets>
  <definedNames>
    <definedName name="_xlnm.Print_Area" localSheetId="3">'ADM Y UTILIDADES'!$A$1:$I$46</definedName>
    <definedName name="_xlnm.Print_Area" localSheetId="1">'INSTR-HERR'!$A$1:$AF$36</definedName>
    <definedName name="_xlnm.Print_Area" localSheetId="2">LOGISTICA!$A$1:$C$75</definedName>
    <definedName name="_xlnm.Print_Area" localSheetId="4">'RESUMEN REGION 2'!$A$3:$D$16</definedName>
    <definedName name="_xlnm.Print_Area" localSheetId="0">'RR HH'!$A$1:$F$42</definedName>
  </definedNames>
  <calcPr calcId="144525"/>
</workbook>
</file>

<file path=xl/calcChain.xml><?xml version="1.0" encoding="utf-8"?>
<calcChain xmlns="http://schemas.openxmlformats.org/spreadsheetml/2006/main">
  <c r="D40" i="10" l="1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6" i="10"/>
  <c r="D15" i="10"/>
  <c r="D14" i="10"/>
  <c r="D13" i="10"/>
  <c r="D12" i="10"/>
  <c r="D11" i="10"/>
  <c r="D10" i="10"/>
  <c r="D9" i="10"/>
  <c r="D8" i="10"/>
  <c r="D7" i="10"/>
  <c r="C46" i="9"/>
  <c r="C45" i="9"/>
  <c r="C43" i="9"/>
  <c r="C42" i="9"/>
  <c r="C38" i="9"/>
  <c r="Q33" i="5"/>
  <c r="Q32" i="5"/>
  <c r="Q31" i="5"/>
  <c r="Q30" i="5"/>
  <c r="Q29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Q8" i="5"/>
  <c r="Q7" i="5"/>
  <c r="Q6" i="5"/>
  <c r="D45" i="9" l="1"/>
  <c r="E45" i="9" s="1"/>
  <c r="F45" i="9" s="1"/>
  <c r="G45" i="9" s="1"/>
  <c r="H45" i="9" s="1"/>
  <c r="I45" i="9" s="1"/>
  <c r="D42" i="9"/>
  <c r="E42" i="9" s="1"/>
  <c r="F42" i="9" s="1"/>
  <c r="G42" i="9" s="1"/>
  <c r="H42" i="9" s="1"/>
  <c r="I42" i="9" s="1"/>
  <c r="D38" i="9"/>
  <c r="E38" i="9" s="1"/>
  <c r="F38" i="9" s="1"/>
  <c r="G38" i="9" s="1"/>
  <c r="H38" i="9" s="1"/>
  <c r="I38" i="9" s="1"/>
  <c r="C30" i="9"/>
  <c r="D30" i="9" s="1"/>
  <c r="E30" i="9" s="1"/>
  <c r="F30" i="9" s="1"/>
  <c r="G30" i="9" s="1"/>
  <c r="H30" i="9" s="1"/>
  <c r="I30" i="9" s="1"/>
  <c r="C27" i="9"/>
  <c r="D27" i="9" s="1"/>
  <c r="E27" i="9" s="1"/>
  <c r="F27" i="9" s="1"/>
  <c r="G27" i="9" s="1"/>
  <c r="H27" i="9" s="1"/>
  <c r="I27" i="9" s="1"/>
  <c r="C23" i="9"/>
  <c r="D23" i="9" s="1"/>
  <c r="E23" i="9" s="1"/>
  <c r="F23" i="9" s="1"/>
  <c r="G23" i="9" s="1"/>
  <c r="H23" i="9" s="1"/>
  <c r="I23" i="9" s="1"/>
  <c r="AC36" i="5"/>
  <c r="AD36" i="5"/>
  <c r="AA36" i="5"/>
  <c r="W36" i="5"/>
  <c r="C15" i="9"/>
  <c r="D15" i="9" s="1"/>
  <c r="E15" i="9" s="1"/>
  <c r="F15" i="9" s="1"/>
  <c r="G15" i="9" s="1"/>
  <c r="H15" i="9" s="1"/>
  <c r="I15" i="9" s="1"/>
  <c r="C12" i="9"/>
  <c r="D12" i="9" s="1"/>
  <c r="E12" i="9" s="1"/>
  <c r="F12" i="9" s="1"/>
  <c r="G12" i="9" s="1"/>
  <c r="H12" i="9" s="1"/>
  <c r="I12" i="9" s="1"/>
  <c r="C8" i="9"/>
  <c r="D8" i="9" s="1"/>
  <c r="E8" i="9" s="1"/>
  <c r="F8" i="9" s="1"/>
  <c r="G8" i="9" s="1"/>
  <c r="H8" i="9" s="1"/>
  <c r="I8" i="9" s="1"/>
  <c r="AF32" i="5" l="1"/>
  <c r="AF33" i="5"/>
  <c r="AE33" i="5"/>
  <c r="AD33" i="5"/>
  <c r="AC33" i="5"/>
  <c r="AB33" i="5"/>
  <c r="AE32" i="5"/>
  <c r="AD32" i="5"/>
  <c r="AC32" i="5"/>
  <c r="AB32" i="5"/>
  <c r="AE31" i="5"/>
  <c r="AD31" i="5"/>
  <c r="AC31" i="5"/>
  <c r="AB31" i="5"/>
  <c r="AE30" i="5"/>
  <c r="AD30" i="5"/>
  <c r="AC30" i="5"/>
  <c r="AB30" i="5"/>
  <c r="AE29" i="5"/>
  <c r="AD29" i="5"/>
  <c r="AC29" i="5"/>
  <c r="AB29" i="5"/>
  <c r="AD26" i="5"/>
  <c r="AD25" i="5"/>
  <c r="AD24" i="5"/>
  <c r="AD23" i="5"/>
  <c r="AD22" i="5"/>
  <c r="AD21" i="5"/>
  <c r="AD20" i="5"/>
  <c r="AD19" i="5"/>
  <c r="AD18" i="5"/>
  <c r="AD17" i="5"/>
  <c r="AD16" i="5"/>
  <c r="AD15" i="5"/>
  <c r="AD14" i="5"/>
  <c r="AD13" i="5"/>
  <c r="AD12" i="5"/>
  <c r="AD11" i="5"/>
  <c r="AD10" i="5"/>
  <c r="AD9" i="5"/>
  <c r="AD8" i="5"/>
  <c r="AD7" i="5"/>
  <c r="AD6" i="5"/>
  <c r="AA33" i="5"/>
  <c r="AA32" i="5"/>
  <c r="AA31" i="5"/>
  <c r="AA30" i="5"/>
  <c r="AA29" i="5"/>
  <c r="Z33" i="5"/>
  <c r="X33" i="5"/>
  <c r="V33" i="5"/>
  <c r="T33" i="5"/>
  <c r="S33" i="5"/>
  <c r="Y33" i="5" s="1"/>
  <c r="Z32" i="5"/>
  <c r="X32" i="5"/>
  <c r="V32" i="5"/>
  <c r="T32" i="5"/>
  <c r="S32" i="5"/>
  <c r="Y32" i="5" s="1"/>
  <c r="Z31" i="5"/>
  <c r="X31" i="5"/>
  <c r="V31" i="5"/>
  <c r="T31" i="5"/>
  <c r="S31" i="5"/>
  <c r="Y31" i="5" s="1"/>
  <c r="Z30" i="5"/>
  <c r="X30" i="5"/>
  <c r="V30" i="5"/>
  <c r="T30" i="5"/>
  <c r="S30" i="5"/>
  <c r="Y30" i="5" s="1"/>
  <c r="Z29" i="5"/>
  <c r="X29" i="5"/>
  <c r="V29" i="5"/>
  <c r="T29" i="5"/>
  <c r="S29" i="5"/>
  <c r="Y29" i="5" s="1"/>
  <c r="W29" i="5" l="1"/>
  <c r="W30" i="5"/>
  <c r="W31" i="5"/>
  <c r="W32" i="5"/>
  <c r="W33" i="5"/>
  <c r="U29" i="5"/>
  <c r="U30" i="5"/>
  <c r="U31" i="5"/>
  <c r="U32" i="5"/>
  <c r="U33" i="5"/>
  <c r="E16" i="6" l="1"/>
  <c r="F16" i="6" s="1"/>
  <c r="E15" i="6"/>
  <c r="F15" i="6" s="1"/>
  <c r="E37" i="6"/>
  <c r="F37" i="6" s="1"/>
  <c r="E36" i="6"/>
  <c r="F36" i="6" s="1"/>
  <c r="E28" i="6"/>
  <c r="F28" i="6" s="1"/>
  <c r="E27" i="6"/>
  <c r="F27" i="6" s="1"/>
  <c r="F17" i="6" l="1"/>
  <c r="F38" i="6"/>
  <c r="F29" i="6"/>
  <c r="C36" i="9"/>
  <c r="D36" i="9" s="1"/>
  <c r="E36" i="9" s="1"/>
  <c r="C6" i="9"/>
  <c r="D6" i="9" s="1"/>
  <c r="E6" i="9" s="1"/>
  <c r="F6" i="9" s="1"/>
  <c r="G6" i="9" s="1"/>
  <c r="H6" i="9" s="1"/>
  <c r="I6" i="9" s="1"/>
  <c r="S26" i="5"/>
  <c r="S25" i="5"/>
  <c r="S24" i="5"/>
  <c r="E10" i="6"/>
  <c r="F10" i="6" s="1"/>
  <c r="E9" i="6"/>
  <c r="F9" i="6" s="1"/>
  <c r="AC26" i="5" l="1"/>
  <c r="AA26" i="5"/>
  <c r="W26" i="5"/>
  <c r="AC25" i="5"/>
  <c r="W25" i="5"/>
  <c r="AA25" i="5"/>
  <c r="AB24" i="5"/>
  <c r="W24" i="5"/>
  <c r="AA24" i="5"/>
  <c r="V26" i="5"/>
  <c r="Z26" i="5"/>
  <c r="AE25" i="5"/>
  <c r="T25" i="5"/>
  <c r="AE26" i="5"/>
  <c r="U25" i="5"/>
  <c r="T26" i="5"/>
  <c r="Y25" i="5"/>
  <c r="Z25" i="5"/>
  <c r="U26" i="5"/>
  <c r="AB26" i="5"/>
  <c r="Y26" i="5"/>
  <c r="AF26" i="5"/>
  <c r="AF25" i="5"/>
  <c r="F36" i="9"/>
  <c r="G36" i="9" s="1"/>
  <c r="AF31" i="5"/>
  <c r="AF30" i="5"/>
  <c r="AC24" i="5"/>
  <c r="U24" i="5"/>
  <c r="Z24" i="5"/>
  <c r="AF24" i="5"/>
  <c r="V25" i="5"/>
  <c r="AB25" i="5"/>
  <c r="X26" i="5"/>
  <c r="X24" i="5"/>
  <c r="T24" i="5"/>
  <c r="Y24" i="5"/>
  <c r="AE24" i="5"/>
  <c r="V24" i="5"/>
  <c r="X25" i="5"/>
  <c r="F11" i="6"/>
  <c r="C74" i="4"/>
  <c r="C65" i="4"/>
  <c r="C56" i="4"/>
  <c r="C47" i="4"/>
  <c r="C38" i="4"/>
  <c r="C29" i="4"/>
  <c r="C20" i="4"/>
  <c r="C12" i="4"/>
  <c r="F40" i="6"/>
  <c r="F39" i="6"/>
  <c r="F35" i="6"/>
  <c r="F34" i="6"/>
  <c r="F33" i="6"/>
  <c r="F32" i="6"/>
  <c r="F31" i="6"/>
  <c r="F30" i="6"/>
  <c r="F26" i="6"/>
  <c r="F25" i="6"/>
  <c r="F24" i="6"/>
  <c r="F23" i="6"/>
  <c r="F22" i="6"/>
  <c r="F21" i="6"/>
  <c r="F20" i="6"/>
  <c r="F19" i="6"/>
  <c r="F18" i="6"/>
  <c r="F14" i="6"/>
  <c r="F13" i="6"/>
  <c r="F12" i="6"/>
  <c r="F8" i="6"/>
  <c r="F7" i="6"/>
  <c r="F6" i="6"/>
  <c r="S6" i="5"/>
  <c r="E18" i="6"/>
  <c r="C9" i="9" s="1"/>
  <c r="D9" i="9" s="1"/>
  <c r="E9" i="9" s="1"/>
  <c r="F9" i="9" s="1"/>
  <c r="G9" i="9" s="1"/>
  <c r="H9" i="9" s="1"/>
  <c r="I9" i="9" s="1"/>
  <c r="E19" i="6"/>
  <c r="E12" i="6"/>
  <c r="C7" i="9" s="1"/>
  <c r="E13" i="6"/>
  <c r="E22" i="6"/>
  <c r="E21" i="6"/>
  <c r="C10" i="9"/>
  <c r="D10" i="9" s="1"/>
  <c r="E10" i="9" s="1"/>
  <c r="F10" i="9" s="1"/>
  <c r="G10" i="9" s="1"/>
  <c r="H10" i="9" s="1"/>
  <c r="I10" i="9" s="1"/>
  <c r="E7" i="6"/>
  <c r="E6" i="6"/>
  <c r="D46" i="9"/>
  <c r="E46" i="9" s="1"/>
  <c r="F46" i="9" s="1"/>
  <c r="G46" i="9" s="1"/>
  <c r="H46" i="9" s="1"/>
  <c r="I46" i="9" s="1"/>
  <c r="E39" i="6"/>
  <c r="E40" i="6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C44" i="9"/>
  <c r="D44" i="9" s="1"/>
  <c r="E44" i="9" s="1"/>
  <c r="F44" i="9" s="1"/>
  <c r="G44" i="9" s="1"/>
  <c r="H44" i="9" s="1"/>
  <c r="I44" i="9" s="1"/>
  <c r="E33" i="6"/>
  <c r="E34" i="6"/>
  <c r="D43" i="9"/>
  <c r="E43" i="9" s="1"/>
  <c r="F43" i="9" s="1"/>
  <c r="G43" i="9" s="1"/>
  <c r="H43" i="9" s="1"/>
  <c r="I43" i="9" s="1"/>
  <c r="E30" i="6"/>
  <c r="C13" i="9" s="1"/>
  <c r="D13" i="9" s="1"/>
  <c r="E13" i="9" s="1"/>
  <c r="F13" i="9" s="1"/>
  <c r="G13" i="9" s="1"/>
  <c r="H13" i="9" s="1"/>
  <c r="I13" i="9" s="1"/>
  <c r="E31" i="6"/>
  <c r="C41" i="9"/>
  <c r="D41" i="9" s="1"/>
  <c r="E41" i="9" s="1"/>
  <c r="F41" i="9" s="1"/>
  <c r="G41" i="9" s="1"/>
  <c r="H41" i="9" s="1"/>
  <c r="I41" i="9" s="1"/>
  <c r="E24" i="6"/>
  <c r="E25" i="6"/>
  <c r="C40" i="9"/>
  <c r="D40" i="9" s="1"/>
  <c r="E40" i="9" s="1"/>
  <c r="F40" i="9" s="1"/>
  <c r="G40" i="9" s="1"/>
  <c r="H40" i="9" s="1"/>
  <c r="I40" i="9" s="1"/>
  <c r="C39" i="9"/>
  <c r="D39" i="9" s="1"/>
  <c r="E39" i="9" s="1"/>
  <c r="F39" i="9" s="1"/>
  <c r="G39" i="9" s="1"/>
  <c r="H39" i="9" s="1"/>
  <c r="I39" i="9" s="1"/>
  <c r="X14" i="5"/>
  <c r="C37" i="9"/>
  <c r="D37" i="9" s="1"/>
  <c r="E37" i="9" s="1"/>
  <c r="F37" i="9" s="1"/>
  <c r="G37" i="9" s="1"/>
  <c r="H37" i="9" s="1"/>
  <c r="I37" i="9" s="1"/>
  <c r="C35" i="9"/>
  <c r="D35" i="9" s="1"/>
  <c r="E35" i="9" s="1"/>
  <c r="F35" i="9" s="1"/>
  <c r="G35" i="9" s="1"/>
  <c r="H35" i="9" s="1"/>
  <c r="I35" i="9" s="1"/>
  <c r="T21" i="5" l="1"/>
  <c r="W21" i="5"/>
  <c r="AA21" i="5"/>
  <c r="AC17" i="5"/>
  <c r="W17" i="5"/>
  <c r="AA17" i="5"/>
  <c r="V13" i="5"/>
  <c r="W13" i="5"/>
  <c r="AA13" i="5"/>
  <c r="Z9" i="5"/>
  <c r="W9" i="5"/>
  <c r="AA9" i="5"/>
  <c r="AC20" i="5"/>
  <c r="W20" i="5"/>
  <c r="AA20" i="5"/>
  <c r="X16" i="5"/>
  <c r="W16" i="5"/>
  <c r="AA16" i="5"/>
  <c r="V12" i="5"/>
  <c r="W12" i="5"/>
  <c r="AA12" i="5"/>
  <c r="AC8" i="5"/>
  <c r="W8" i="5"/>
  <c r="AA8" i="5"/>
  <c r="AA23" i="5"/>
  <c r="W23" i="5"/>
  <c r="AA19" i="5"/>
  <c r="W19" i="5"/>
  <c r="AA15" i="5"/>
  <c r="W15" i="5"/>
  <c r="AF11" i="5"/>
  <c r="AA11" i="5"/>
  <c r="W11" i="5"/>
  <c r="AA7" i="5"/>
  <c r="W7" i="5"/>
  <c r="X22" i="5"/>
  <c r="AA22" i="5"/>
  <c r="W22" i="5"/>
  <c r="AB18" i="5"/>
  <c r="AA18" i="5"/>
  <c r="W18" i="5"/>
  <c r="AB14" i="5"/>
  <c r="AA14" i="5"/>
  <c r="W14" i="5"/>
  <c r="Y10" i="5"/>
  <c r="AA10" i="5"/>
  <c r="W10" i="5"/>
  <c r="U6" i="5"/>
  <c r="T6" i="5"/>
  <c r="AA6" i="5"/>
  <c r="W6" i="5"/>
  <c r="AF10" i="5"/>
  <c r="Z10" i="5"/>
  <c r="AB8" i="5"/>
  <c r="T22" i="5"/>
  <c r="T10" i="5"/>
  <c r="Z18" i="5"/>
  <c r="AC14" i="5"/>
  <c r="Y22" i="5"/>
  <c r="H36" i="9"/>
  <c r="I36" i="9" s="1"/>
  <c r="D7" i="9"/>
  <c r="E7" i="9" s="1"/>
  <c r="F7" i="9" s="1"/>
  <c r="G7" i="9" s="1"/>
  <c r="H7" i="9" s="1"/>
  <c r="I7" i="9" s="1"/>
  <c r="V17" i="5"/>
  <c r="T12" i="5"/>
  <c r="V16" i="5"/>
  <c r="Z12" i="5"/>
  <c r="AB17" i="5"/>
  <c r="AF8" i="5"/>
  <c r="Y8" i="5"/>
  <c r="T18" i="5"/>
  <c r="X10" i="5"/>
  <c r="AC10" i="5"/>
  <c r="T14" i="5"/>
  <c r="V22" i="5"/>
  <c r="V14" i="5"/>
  <c r="X18" i="5"/>
  <c r="X9" i="5"/>
  <c r="Y14" i="5"/>
  <c r="Z22" i="5"/>
  <c r="Z13" i="5"/>
  <c r="AB22" i="5"/>
  <c r="AB10" i="5"/>
  <c r="AC9" i="5"/>
  <c r="Y18" i="5"/>
  <c r="Z14" i="5"/>
  <c r="Z6" i="5"/>
  <c r="AF22" i="5"/>
  <c r="AF18" i="5"/>
  <c r="AF14" i="5"/>
  <c r="V18" i="5"/>
  <c r="V10" i="5"/>
  <c r="X17" i="5"/>
  <c r="Z21" i="5"/>
  <c r="AB9" i="5"/>
  <c r="T17" i="5"/>
  <c r="V9" i="5"/>
  <c r="Y21" i="5"/>
  <c r="Y6" i="5"/>
  <c r="AC13" i="5"/>
  <c r="AF6" i="5"/>
  <c r="AF21" i="5"/>
  <c r="AF17" i="5"/>
  <c r="AF13" i="5"/>
  <c r="T9" i="5"/>
  <c r="V21" i="5"/>
  <c r="V6" i="5"/>
  <c r="X20" i="5"/>
  <c r="X13" i="5"/>
  <c r="Z17" i="5"/>
  <c r="AB21" i="5"/>
  <c r="AB13" i="5"/>
  <c r="AB6" i="5"/>
  <c r="AC21" i="5"/>
  <c r="AC12" i="5"/>
  <c r="X21" i="5"/>
  <c r="X6" i="5"/>
  <c r="Y13" i="5"/>
  <c r="AC6" i="5"/>
  <c r="AF29" i="5"/>
  <c r="AF20" i="5"/>
  <c r="AF16" i="5"/>
  <c r="AF12" i="5"/>
  <c r="AF9" i="5"/>
  <c r="T13" i="5"/>
  <c r="Y17" i="5"/>
  <c r="Y9" i="5"/>
  <c r="AE6" i="5"/>
  <c r="V20" i="5"/>
  <c r="Y12" i="5"/>
  <c r="Z16" i="5"/>
  <c r="AC16" i="5"/>
  <c r="AF7" i="5"/>
  <c r="T20" i="5"/>
  <c r="V8" i="5"/>
  <c r="X12" i="5"/>
  <c r="Y16" i="5"/>
  <c r="Z20" i="5"/>
  <c r="AB16" i="5"/>
  <c r="AE22" i="5"/>
  <c r="U22" i="5"/>
  <c r="AE18" i="5"/>
  <c r="U18" i="5"/>
  <c r="AE14" i="5"/>
  <c r="U14" i="5"/>
  <c r="AE10" i="5"/>
  <c r="U10" i="5"/>
  <c r="T16" i="5"/>
  <c r="X8" i="5"/>
  <c r="AB12" i="5"/>
  <c r="AE23" i="5"/>
  <c r="U23" i="5"/>
  <c r="AE19" i="5"/>
  <c r="U19" i="5"/>
  <c r="AE15" i="5"/>
  <c r="U15" i="5"/>
  <c r="AE11" i="5"/>
  <c r="U11" i="5"/>
  <c r="T8" i="5"/>
  <c r="Y20" i="5"/>
  <c r="Z8" i="5"/>
  <c r="AB20" i="5"/>
  <c r="AE21" i="5"/>
  <c r="U21" i="5"/>
  <c r="AE17" i="5"/>
  <c r="U17" i="5"/>
  <c r="AE13" i="5"/>
  <c r="U13" i="5"/>
  <c r="AE9" i="5"/>
  <c r="U9" i="5"/>
  <c r="AE20" i="5"/>
  <c r="U20" i="5"/>
  <c r="AE16" i="5"/>
  <c r="U16" i="5"/>
  <c r="AE12" i="5"/>
  <c r="U12" i="5"/>
  <c r="AE8" i="5"/>
  <c r="U8" i="5"/>
  <c r="AE7" i="5"/>
  <c r="U7" i="5"/>
  <c r="C5" i="9"/>
  <c r="D5" i="9" s="1"/>
  <c r="E5" i="9" s="1"/>
  <c r="F5" i="9" s="1"/>
  <c r="G5" i="9" s="1"/>
  <c r="H5" i="9" s="1"/>
  <c r="I5" i="9" s="1"/>
  <c r="AF19" i="5"/>
  <c r="X11" i="5"/>
  <c r="T23" i="5"/>
  <c r="T19" i="5"/>
  <c r="T15" i="5"/>
  <c r="T11" i="5"/>
  <c r="T7" i="5"/>
  <c r="Y23" i="5"/>
  <c r="Y19" i="5"/>
  <c r="Y15" i="5"/>
  <c r="Y11" i="5"/>
  <c r="Y7" i="5"/>
  <c r="AC22" i="5"/>
  <c r="AC18" i="5"/>
  <c r="F41" i="6"/>
  <c r="C16" i="9" s="1"/>
  <c r="D16" i="9" s="1"/>
  <c r="E16" i="9" s="1"/>
  <c r="F16" i="9" s="1"/>
  <c r="G16" i="9" s="1"/>
  <c r="H16" i="9" s="1"/>
  <c r="I16" i="9" s="1"/>
  <c r="V23" i="5"/>
  <c r="V19" i="5"/>
  <c r="V15" i="5"/>
  <c r="V11" i="5"/>
  <c r="V7" i="5"/>
  <c r="AB23" i="5"/>
  <c r="AB19" i="5"/>
  <c r="AB15" i="5"/>
  <c r="AB11" i="5"/>
  <c r="AB7" i="5"/>
  <c r="AF23" i="5"/>
  <c r="AF15" i="5"/>
  <c r="X23" i="5"/>
  <c r="X19" i="5"/>
  <c r="X15" i="5"/>
  <c r="X7" i="5"/>
  <c r="Z23" i="5"/>
  <c r="Z19" i="5"/>
  <c r="Z15" i="5"/>
  <c r="Z11" i="5"/>
  <c r="Z7" i="5"/>
  <c r="AC23" i="5"/>
  <c r="AC19" i="5"/>
  <c r="AC15" i="5"/>
  <c r="AC11" i="5"/>
  <c r="AC7" i="5"/>
  <c r="C11" i="9"/>
  <c r="D11" i="9" s="1"/>
  <c r="E11" i="9" s="1"/>
  <c r="F11" i="9" s="1"/>
  <c r="G11" i="9" s="1"/>
  <c r="H11" i="9" s="1"/>
  <c r="I11" i="9" s="1"/>
  <c r="C14" i="9"/>
  <c r="D14" i="9" s="1"/>
  <c r="E14" i="9" s="1"/>
  <c r="F14" i="9" s="1"/>
  <c r="G14" i="9" s="1"/>
  <c r="H14" i="9" s="1"/>
  <c r="I14" i="9" s="1"/>
  <c r="U36" i="5" l="1"/>
  <c r="C21" i="9" s="1"/>
  <c r="D21" i="9" s="1"/>
  <c r="E21" i="9" s="1"/>
  <c r="F21" i="9" s="1"/>
  <c r="G21" i="9" s="1"/>
  <c r="H21" i="9" s="1"/>
  <c r="I21" i="9" s="1"/>
  <c r="D6" i="10" s="1"/>
  <c r="AF36" i="5"/>
  <c r="T36" i="5"/>
  <c r="C20" i="9" s="1"/>
  <c r="D20" i="9" s="1"/>
  <c r="E20" i="9" s="1"/>
  <c r="F20" i="9" s="1"/>
  <c r="G20" i="9" s="1"/>
  <c r="H20" i="9" s="1"/>
  <c r="I20" i="9" s="1"/>
  <c r="D5" i="10" s="1"/>
  <c r="D17" i="10" s="1"/>
  <c r="AE36" i="5"/>
  <c r="C31" i="9" s="1"/>
  <c r="D31" i="9" s="1"/>
  <c r="E31" i="9" s="1"/>
  <c r="F31" i="9" s="1"/>
  <c r="G31" i="9" s="1"/>
  <c r="H31" i="9" s="1"/>
  <c r="I31" i="9" s="1"/>
  <c r="AB36" i="5"/>
  <c r="C28" i="9" s="1"/>
  <c r="D28" i="9" s="1"/>
  <c r="E28" i="9" s="1"/>
  <c r="F28" i="9" s="1"/>
  <c r="G28" i="9" s="1"/>
  <c r="H28" i="9" s="1"/>
  <c r="I28" i="9" s="1"/>
  <c r="C29" i="9"/>
  <c r="D29" i="9" s="1"/>
  <c r="E29" i="9" s="1"/>
  <c r="F29" i="9" s="1"/>
  <c r="G29" i="9" s="1"/>
  <c r="H29" i="9" s="1"/>
  <c r="I29" i="9" s="1"/>
  <c r="Z36" i="5"/>
  <c r="C26" i="9" s="1"/>
  <c r="D26" i="9" s="1"/>
  <c r="E26" i="9" s="1"/>
  <c r="F26" i="9" s="1"/>
  <c r="G26" i="9" s="1"/>
  <c r="H26" i="9" s="1"/>
  <c r="I26" i="9" s="1"/>
  <c r="X36" i="5"/>
  <c r="C24" i="9" s="1"/>
  <c r="D24" i="9" s="1"/>
  <c r="E24" i="9" s="1"/>
  <c r="F24" i="9" s="1"/>
  <c r="G24" i="9" s="1"/>
  <c r="H24" i="9" s="1"/>
  <c r="I24" i="9" s="1"/>
  <c r="V36" i="5"/>
  <c r="C22" i="9" s="1"/>
  <c r="D22" i="9" s="1"/>
  <c r="E22" i="9" s="1"/>
  <c r="F22" i="9" s="1"/>
  <c r="G22" i="9" s="1"/>
  <c r="H22" i="9" s="1"/>
  <c r="I22" i="9" s="1"/>
  <c r="Y36" i="5"/>
  <c r="C25" i="9" s="1"/>
  <c r="D25" i="9" s="1"/>
  <c r="E25" i="9" s="1"/>
  <c r="F25" i="9" s="1"/>
  <c r="G25" i="9" s="1"/>
  <c r="H25" i="9" s="1"/>
  <c r="I25" i="9" s="1"/>
</calcChain>
</file>

<file path=xl/sharedStrings.xml><?xml version="1.0" encoding="utf-8"?>
<sst xmlns="http://schemas.openxmlformats.org/spreadsheetml/2006/main" count="530" uniqueCount="114">
  <si>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</si>
  <si>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</si>
  <si>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</si>
  <si>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</si>
  <si>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</si>
  <si>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</si>
  <si>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</si>
  <si>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</si>
  <si>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</si>
  <si>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</si>
  <si>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</si>
  <si>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</si>
  <si>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</si>
  <si>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</si>
  <si>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</si>
  <si>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</si>
  <si>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</si>
  <si>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</si>
  <si>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</si>
  <si>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</si>
  <si>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</si>
  <si>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</si>
  <si>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</si>
  <si>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</si>
  <si>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</si>
  <si>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</si>
  <si>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</si>
  <si>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</si>
  <si>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</si>
  <si>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</si>
  <si>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</si>
  <si>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</si>
  <si>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</si>
  <si>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</si>
  <si>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</si>
  <si>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</si>
  <si>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HERRAMIENTAS</t>
  </si>
  <si>
    <t>Entorchadora</t>
  </si>
  <si>
    <t>Combustible</t>
  </si>
  <si>
    <t>CONCEPTO</t>
  </si>
  <si>
    <t>HERRAMIENTAS, INSTRUMENTOS, VEHICULOS Y OFICINAS</t>
  </si>
  <si>
    <t>Seguro de instrumentos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</si>
  <si>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</si>
  <si>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</si>
  <si>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</si>
  <si>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</si>
  <si>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</si>
  <si>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</si>
  <si>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</si>
  <si>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</si>
  <si>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</si>
  <si>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Mantenimiento de vehículo</t>
  </si>
  <si>
    <t>Alquiler Vehículo Auto 1500 c.c. Tipo Vagoneta</t>
  </si>
  <si>
    <t>PERIODO</t>
  </si>
  <si>
    <t>Un mes</t>
  </si>
  <si>
    <t>Potosí</t>
  </si>
  <si>
    <t>Sucre</t>
  </si>
  <si>
    <t>PTS</t>
  </si>
  <si>
    <t>SCR</t>
  </si>
  <si>
    <t>Ponchadora Siemens</t>
  </si>
  <si>
    <t>Llave Cresent, martillo, linterna, flexómetro, juego de llaves mixtas y sierra mecánica con dos repuestos</t>
  </si>
  <si>
    <t>DEP. MENSUAL Bs.</t>
  </si>
  <si>
    <t>Subtotal</t>
  </si>
  <si>
    <t>Ponchadora Pouyet - Krone</t>
  </si>
  <si>
    <t>Técnico de Planta Externa 2</t>
  </si>
  <si>
    <t>Otras PTS</t>
  </si>
  <si>
    <t>Otras CHU</t>
  </si>
  <si>
    <t>Traslado y estadia</t>
  </si>
  <si>
    <t>Cochabamba</t>
  </si>
  <si>
    <t>Tarija</t>
  </si>
  <si>
    <t>Yacuiba</t>
  </si>
  <si>
    <t>Villamontes</t>
  </si>
  <si>
    <t>CBB</t>
  </si>
  <si>
    <t>TRJ</t>
  </si>
  <si>
    <t>YAC</t>
  </si>
  <si>
    <t>VMT</t>
  </si>
  <si>
    <t>SUELDO 
(SIN IVA)</t>
  </si>
  <si>
    <t>VALOR 
(SIN IVA)</t>
  </si>
  <si>
    <t>TOTAL Bs. (SIN IVA) 
POR MES</t>
  </si>
  <si>
    <t>COSTO EN Bs.
(SIN IVA)</t>
  </si>
  <si>
    <t>PRECIO
(CON IVA)</t>
  </si>
  <si>
    <t>PRECIO Bs. 
(CON IVA)</t>
  </si>
  <si>
    <t>Otras Localidades Potosi</t>
  </si>
  <si>
    <t>Otras Localidades Chuquisaca</t>
  </si>
  <si>
    <t>Alquiler Grupo Adicional Estándar (PEX+IP)</t>
  </si>
  <si>
    <t>Alquiler Grupo Adicional Estándar (PEX+PEX)</t>
  </si>
  <si>
    <t>Una Semana</t>
  </si>
  <si>
    <t>Un Dia</t>
  </si>
  <si>
    <t>Ponchadora Huawei</t>
  </si>
  <si>
    <t>Técnico de Planta Externa 1 FO</t>
  </si>
  <si>
    <t>Técnico de Planta Externa e IP 1 FTTx</t>
  </si>
  <si>
    <t>Cochabamba FTTx</t>
  </si>
  <si>
    <t>FTTx CANT.</t>
  </si>
  <si>
    <t>CBB FTTx</t>
  </si>
  <si>
    <t>Stripper MILLER</t>
  </si>
  <si>
    <t>Tijera para KEVLAR</t>
  </si>
  <si>
    <t>Pelador de cable (Arado)</t>
  </si>
  <si>
    <t>Alquiler Grupo Adicional Estándar (PEX FO+IP FTTx)</t>
  </si>
  <si>
    <t>Potosí FTTx</t>
  </si>
  <si>
    <t>Sucre FTTx</t>
  </si>
  <si>
    <t>Tarija FTTx</t>
  </si>
  <si>
    <t>Ponchadora krone</t>
  </si>
  <si>
    <t xml:space="preserve">Maletín </t>
  </si>
  <si>
    <t>Cortador de tubo holgado</t>
  </si>
  <si>
    <t>Computador portátil, i3 o superior</t>
  </si>
  <si>
    <t>Medidor de potencia óptica EXFO FPM 300 o superior</t>
  </si>
  <si>
    <t>Fuente de láser EXFO FLS 300 o superior</t>
  </si>
  <si>
    <t>Cortadora Fujikura CT-30 o superior</t>
  </si>
  <si>
    <t xml:space="preserve">Microscopio Óptico </t>
  </si>
  <si>
    <t>TRJ FTTx</t>
  </si>
  <si>
    <t>PTS FTTx</t>
  </si>
  <si>
    <t>SCR FTTx</t>
  </si>
  <si>
    <t>Alquiler Vehículo Tipo Vagoneta</t>
  </si>
  <si>
    <t>Otras Localidades Potosí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</si>
</sst>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204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3" xfId="0" applyFont="1" applyBorder="1" applyAlignment="1">
      <alignment vertical="justify"/>
    </xf>
    <xf numFmtId="0" fontId="18" fillId="0" borderId="3" xfId="0" applyFont="1" applyBorder="1" applyAlignment="1">
      <alignment horizontal="center" vertical="justify"/>
    </xf>
    <xf numFmtId="3" fontId="18" fillId="0" borderId="3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0" fontId="18" fillId="0" borderId="4" xfId="0" applyFont="1" applyBorder="1" applyAlignment="1">
      <alignment horizontal="center" vertical="justify"/>
    </xf>
    <xf numFmtId="3" fontId="18" fillId="0" borderId="4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0" fillId="0" borderId="5" xfId="0" applyBorder="1" applyAlignment="1">
      <alignment vertical="top"/>
    </xf>
    <xf numFmtId="0" fontId="5" fillId="0" borderId="5" xfId="0" applyFont="1" applyBorder="1" applyAlignment="1">
      <alignment vertical="top"/>
    </xf>
    <xf numFmtId="0" fontId="4" fillId="0" borderId="6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5" fillId="0" borderId="1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18" fillId="2" borderId="3" xfId="0" applyNumberFormat="1" applyFont="1" applyFill="1" applyBorder="1" applyAlignment="1">
      <alignment vertical="justify"/>
    </xf>
    <xf numFmtId="4" fontId="18" fillId="2" borderId="4" xfId="0" applyNumberFormat="1" applyFont="1" applyFill="1" applyBorder="1" applyAlignment="1">
      <alignment vertical="justify"/>
    </xf>
    <xf numFmtId="4" fontId="18" fillId="2" borderId="12" xfId="0" applyNumberFormat="1" applyFont="1" applyFill="1" applyBorder="1" applyAlignment="1">
      <alignment vertical="justify"/>
    </xf>
    <xf numFmtId="0" fontId="13" fillId="0" borderId="6" xfId="0" applyFont="1" applyBorder="1" applyAlignment="1">
      <alignment horizontal="center" vertical="justify"/>
    </xf>
    <xf numFmtId="0" fontId="16" fillId="0" borderId="2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justify"/>
    </xf>
    <xf numFmtId="0" fontId="1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0" fillId="0" borderId="0" xfId="0" applyFont="1" applyFill="1" applyBorder="1"/>
    <xf numFmtId="0" fontId="12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justify"/>
    </xf>
    <xf numFmtId="0" fontId="18" fillId="0" borderId="1" xfId="0" applyFont="1" applyBorder="1" applyAlignment="1">
      <alignment vertical="justify"/>
    </xf>
    <xf numFmtId="0" fontId="18" fillId="0" borderId="1" xfId="0" applyFont="1" applyBorder="1" applyAlignment="1">
      <alignment horizontal="center" vertical="justify"/>
    </xf>
    <xf numFmtId="4" fontId="18" fillId="2" borderId="1" xfId="0" applyNumberFormat="1" applyFont="1" applyFill="1" applyBorder="1" applyAlignment="1">
      <alignment vertical="justify"/>
    </xf>
    <xf numFmtId="3" fontId="18" fillId="0" borderId="1" xfId="0" applyNumberFormat="1" applyFont="1" applyBorder="1" applyAlignment="1">
      <alignment horizontal="center" vertical="justify"/>
    </xf>
    <xf numFmtId="0" fontId="13" fillId="0" borderId="23" xfId="0" applyFont="1" applyBorder="1" applyAlignment="1">
      <alignment horizontal="center" vertical="justify"/>
    </xf>
    <xf numFmtId="0" fontId="18" fillId="0" borderId="24" xfId="0" applyFont="1" applyBorder="1" applyAlignment="1">
      <alignment vertical="justify"/>
    </xf>
    <xf numFmtId="0" fontId="18" fillId="0" borderId="24" xfId="0" applyFont="1" applyBorder="1" applyAlignment="1">
      <alignment horizontal="center" vertical="justify"/>
    </xf>
    <xf numFmtId="4" fontId="18" fillId="0" borderId="24" xfId="0" applyNumberFormat="1" applyFont="1" applyFill="1" applyBorder="1" applyAlignment="1">
      <alignment vertical="justify"/>
    </xf>
    <xf numFmtId="3" fontId="18" fillId="0" borderId="24" xfId="0" applyNumberFormat="1" applyFont="1" applyBorder="1" applyAlignment="1">
      <alignment horizontal="center" vertical="justify"/>
    </xf>
    <xf numFmtId="4" fontId="0" fillId="3" borderId="11" xfId="0" applyNumberFormat="1" applyFill="1" applyBorder="1" applyAlignment="1">
      <alignment vertical="top"/>
    </xf>
    <xf numFmtId="4" fontId="5" fillId="3" borderId="11" xfId="0" applyNumberFormat="1" applyFont="1" applyFill="1" applyBorder="1" applyAlignment="1">
      <alignment vertical="top"/>
    </xf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3" borderId="24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3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7" xfId="2" applyFont="1" applyFill="1" applyBorder="1" applyAlignment="1">
      <alignment horizontal="right" vertical="top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5" fillId="0" borderId="4" xfId="0" applyFont="1" applyFill="1" applyBorder="1" applyAlignment="1">
      <alignment vertical="top" wrapText="1"/>
    </xf>
    <xf numFmtId="164" fontId="6" fillId="0" borderId="1" xfId="2" applyFont="1" applyFill="1" applyBorder="1" applyAlignment="1">
      <alignment horizontal="right" vertical="top" wrapText="1"/>
    </xf>
    <xf numFmtId="164" fontId="7" fillId="0" borderId="25" xfId="2" applyFont="1" applyFill="1" applyBorder="1" applyAlignment="1">
      <alignment horizontal="right" vertical="top" wrapText="1"/>
    </xf>
    <xf numFmtId="9" fontId="18" fillId="0" borderId="1" xfId="0" applyNumberFormat="1" applyFont="1" applyBorder="1" applyAlignment="1">
      <alignment horizontal="center" vertical="justify"/>
    </xf>
    <xf numFmtId="164" fontId="18" fillId="0" borderId="25" xfId="2" applyFont="1" applyBorder="1" applyAlignment="1">
      <alignment horizontal="right" vertical="justify"/>
    </xf>
    <xf numFmtId="164" fontId="18" fillId="0" borderId="7" xfId="2" applyFont="1" applyBorder="1" applyAlignment="1">
      <alignment horizontal="right" vertical="justify"/>
    </xf>
    <xf numFmtId="164" fontId="18" fillId="0" borderId="27" xfId="2" applyFont="1" applyBorder="1" applyAlignment="1">
      <alignment horizontal="right" vertical="justify"/>
    </xf>
    <xf numFmtId="9" fontId="18" fillId="0" borderId="3" xfId="0" applyNumberFormat="1" applyFont="1" applyBorder="1" applyAlignment="1">
      <alignment horizontal="center" vertical="justify"/>
    </xf>
    <xf numFmtId="0" fontId="13" fillId="0" borderId="28" xfId="0" applyFont="1" applyBorder="1" applyAlignment="1">
      <alignment horizontal="center" vertical="justify"/>
    </xf>
    <xf numFmtId="9" fontId="18" fillId="0" borderId="29" xfId="0" applyNumberFormat="1" applyFont="1" applyBorder="1" applyAlignment="1">
      <alignment horizontal="center" vertical="justify"/>
    </xf>
    <xf numFmtId="0" fontId="15" fillId="0" borderId="21" xfId="0" applyFont="1" applyFill="1" applyBorder="1" applyAlignment="1">
      <alignment horizontal="center"/>
    </xf>
    <xf numFmtId="4" fontId="18" fillId="0" borderId="30" xfId="0" applyNumberFormat="1" applyFont="1" applyBorder="1" applyAlignment="1">
      <alignment horizontal="center" vertical="justify"/>
    </xf>
    <xf numFmtId="4" fontId="18" fillId="0" borderId="31" xfId="0" applyNumberFormat="1" applyFont="1" applyBorder="1" applyAlignment="1">
      <alignment horizontal="center" vertical="justify"/>
    </xf>
    <xf numFmtId="4" fontId="18" fillId="0" borderId="32" xfId="0" applyNumberFormat="1" applyFont="1" applyBorder="1" applyAlignment="1">
      <alignment horizontal="center" vertical="justify"/>
    </xf>
    <xf numFmtId="4" fontId="17" fillId="0" borderId="0" xfId="0" applyNumberFormat="1" applyFont="1" applyFill="1" applyBorder="1"/>
    <xf numFmtId="4" fontId="12" fillId="0" borderId="32" xfId="0" applyNumberFormat="1" applyFont="1" applyBorder="1" applyAlignment="1">
      <alignment horizontal="center" vertical="justify"/>
    </xf>
    <xf numFmtId="4" fontId="12" fillId="0" borderId="27" xfId="0" applyNumberFormat="1" applyFont="1" applyBorder="1" applyAlignment="1">
      <alignment horizontal="center" vertical="justify"/>
    </xf>
    <xf numFmtId="4" fontId="18" fillId="0" borderId="1" xfId="0" applyNumberFormat="1" applyFont="1" applyBorder="1" applyAlignment="1">
      <alignment horizontal="center" vertical="justify"/>
    </xf>
    <xf numFmtId="2" fontId="18" fillId="0" borderId="25" xfId="0" applyNumberFormat="1" applyFont="1" applyBorder="1" applyAlignment="1">
      <alignment horizontal="right" vertical="justify"/>
    </xf>
    <xf numFmtId="0" fontId="18" fillId="0" borderId="33" xfId="0" applyFont="1" applyBorder="1" applyAlignment="1">
      <alignment vertical="justify"/>
    </xf>
    <xf numFmtId="0" fontId="18" fillId="0" borderId="33" xfId="0" applyFont="1" applyBorder="1" applyAlignment="1">
      <alignment horizontal="center" vertical="justify"/>
    </xf>
    <xf numFmtId="4" fontId="18" fillId="0" borderId="33" xfId="0" applyNumberFormat="1" applyFont="1" applyFill="1" applyBorder="1" applyAlignment="1">
      <alignment vertical="justify"/>
    </xf>
    <xf numFmtId="3" fontId="18" fillId="0" borderId="33" xfId="0" applyNumberFormat="1" applyFont="1" applyBorder="1" applyAlignment="1">
      <alignment horizontal="center" vertical="justify"/>
    </xf>
    <xf numFmtId="9" fontId="18" fillId="0" borderId="33" xfId="0" applyNumberFormat="1" applyFont="1" applyBorder="1" applyAlignment="1">
      <alignment horizontal="center" vertical="justify"/>
    </xf>
    <xf numFmtId="4" fontId="18" fillId="0" borderId="33" xfId="0" applyNumberFormat="1" applyFont="1" applyBorder="1" applyAlignment="1">
      <alignment horizontal="center" vertical="justify"/>
    </xf>
    <xf numFmtId="164" fontId="18" fillId="0" borderId="34" xfId="2" applyFont="1" applyBorder="1" applyAlignment="1">
      <alignment horizontal="right" vertical="justify"/>
    </xf>
    <xf numFmtId="0" fontId="18" fillId="0" borderId="35" xfId="0" applyFont="1" applyBorder="1" applyAlignment="1">
      <alignment horizontal="center" vertical="justify"/>
    </xf>
    <xf numFmtId="4" fontId="18" fillId="0" borderId="35" xfId="0" applyNumberFormat="1" applyFont="1" applyFill="1" applyBorder="1" applyAlignment="1">
      <alignment vertical="justify"/>
    </xf>
    <xf numFmtId="3" fontId="18" fillId="0" borderId="35" xfId="0" applyNumberFormat="1" applyFont="1" applyBorder="1" applyAlignment="1">
      <alignment horizontal="center" vertical="justify"/>
    </xf>
    <xf numFmtId="9" fontId="18" fillId="0" borderId="35" xfId="0" applyNumberFormat="1" applyFont="1" applyBorder="1" applyAlignment="1">
      <alignment horizontal="center" vertical="justify"/>
    </xf>
    <xf numFmtId="4" fontId="18" fillId="0" borderId="35" xfId="0" applyNumberFormat="1" applyFont="1" applyBorder="1" applyAlignment="1">
      <alignment horizontal="center" vertical="justify"/>
    </xf>
    <xf numFmtId="164" fontId="18" fillId="0" borderId="36" xfId="2" applyFont="1" applyBorder="1" applyAlignment="1">
      <alignment horizontal="right" vertical="justify"/>
    </xf>
    <xf numFmtId="0" fontId="13" fillId="0" borderId="37" xfId="0" applyFont="1" applyBorder="1" applyAlignment="1">
      <alignment horizontal="center" vertical="justify"/>
    </xf>
    <xf numFmtId="0" fontId="11" fillId="0" borderId="35" xfId="0" applyFont="1" applyBorder="1" applyAlignment="1">
      <alignment vertical="justify"/>
    </xf>
    <xf numFmtId="10" fontId="8" fillId="3" borderId="33" xfId="0" applyNumberFormat="1" applyFont="1" applyFill="1" applyBorder="1" applyAlignment="1">
      <alignment horizontal="center" vertical="center" wrapText="1"/>
    </xf>
    <xf numFmtId="0" fontId="4" fillId="0" borderId="4" xfId="0" applyFont="1" applyBorder="1"/>
    <xf numFmtId="164" fontId="6" fillId="0" borderId="4" xfId="2" applyFont="1" applyFill="1" applyBorder="1" applyAlignment="1">
      <alignment horizontal="right" vertical="top" wrapText="1"/>
    </xf>
    <xf numFmtId="0" fontId="4" fillId="0" borderId="1" xfId="0" applyFont="1" applyBorder="1"/>
    <xf numFmtId="164" fontId="7" fillId="0" borderId="11" xfId="2" applyFont="1" applyFill="1" applyBorder="1" applyAlignment="1">
      <alignment horizontal="right" vertical="top" wrapText="1"/>
    </xf>
    <xf numFmtId="0" fontId="4" fillId="0" borderId="24" xfId="0" applyFont="1" applyBorder="1"/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164" fontId="8" fillId="0" borderId="25" xfId="0" applyNumberFormat="1" applyFont="1" applyBorder="1" applyAlignment="1">
      <alignment horizontal="right"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2" fillId="0" borderId="40" xfId="0" applyFont="1" applyFill="1" applyBorder="1" applyAlignment="1">
      <alignment horizontal="center" vertical="justify" wrapText="1"/>
    </xf>
    <xf numFmtId="0" fontId="2" fillId="0" borderId="41" xfId="0" applyFont="1" applyFill="1" applyBorder="1" applyAlignment="1">
      <alignment horizontal="center" vertical="justify" wrapText="1"/>
    </xf>
    <xf numFmtId="0" fontId="4" fillId="0" borderId="3" xfId="0" applyFont="1" applyBorder="1"/>
    <xf numFmtId="164" fontId="6" fillId="0" borderId="3" xfId="2" applyFont="1" applyFill="1" applyBorder="1" applyAlignment="1">
      <alignment horizontal="right" vertical="top" wrapText="1"/>
    </xf>
    <xf numFmtId="164" fontId="7" fillId="0" borderId="7" xfId="2" applyFont="1" applyFill="1" applyBorder="1" applyAlignment="1">
      <alignment horizontal="right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19" fillId="0" borderId="1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164" fontId="6" fillId="0" borderId="24" xfId="2" applyFont="1" applyFill="1" applyBorder="1" applyAlignment="1">
      <alignment horizontal="right" vertical="top" wrapText="1"/>
    </xf>
    <xf numFmtId="164" fontId="7" fillId="0" borderId="42" xfId="2" applyFont="1" applyFill="1" applyBorder="1" applyAlignment="1">
      <alignment horizontal="right" vertical="top" wrapText="1"/>
    </xf>
    <xf numFmtId="0" fontId="0" fillId="0" borderId="39" xfId="0" applyBorder="1" applyAlignment="1">
      <alignment horizontal="left" vertical="top" wrapText="1"/>
    </xf>
    <xf numFmtId="4" fontId="0" fillId="3" borderId="43" xfId="0" applyNumberFormat="1" applyFill="1" applyBorder="1" applyAlignment="1">
      <alignment vertical="top"/>
    </xf>
    <xf numFmtId="0" fontId="0" fillId="0" borderId="44" xfId="0" applyBorder="1" applyAlignment="1">
      <alignment horizontal="left" vertical="top" wrapText="1"/>
    </xf>
    <xf numFmtId="4" fontId="0" fillId="3" borderId="45" xfId="0" applyNumberFormat="1" applyFill="1" applyBorder="1" applyAlignment="1">
      <alignment vertical="top"/>
    </xf>
    <xf numFmtId="0" fontId="0" fillId="0" borderId="44" xfId="0" applyBorder="1" applyAlignment="1">
      <alignment vertical="top"/>
    </xf>
    <xf numFmtId="4" fontId="5" fillId="3" borderId="45" xfId="0" applyNumberFormat="1" applyFont="1" applyFill="1" applyBorder="1" applyAlignment="1">
      <alignment vertical="top"/>
    </xf>
    <xf numFmtId="0" fontId="19" fillId="0" borderId="24" xfId="0" applyFont="1" applyBorder="1" applyAlignment="1">
      <alignment horizontal="center" vertical="center" wrapText="1"/>
    </xf>
    <xf numFmtId="0" fontId="19" fillId="0" borderId="24" xfId="0" applyFont="1" applyBorder="1" applyAlignment="1">
      <alignment vertical="center" wrapText="1"/>
    </xf>
    <xf numFmtId="164" fontId="8" fillId="0" borderId="42" xfId="0" applyNumberFormat="1" applyFont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/>
    <xf numFmtId="0" fontId="15" fillId="4" borderId="13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/>
    </xf>
    <xf numFmtId="0" fontId="19" fillId="4" borderId="15" xfId="0" applyFont="1" applyFill="1" applyBorder="1" applyAlignment="1">
      <alignment horizontal="center" wrapText="1"/>
    </xf>
    <xf numFmtId="0" fontId="15" fillId="4" borderId="15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6" fillId="4" borderId="16" xfId="0" applyFont="1" applyFill="1" applyBorder="1"/>
    <xf numFmtId="0" fontId="15" fillId="4" borderId="17" xfId="0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15" fillId="4" borderId="15" xfId="0" applyFont="1" applyFill="1" applyBorder="1" applyAlignment="1">
      <alignment horizontal="center" wrapText="1"/>
    </xf>
    <xf numFmtId="0" fontId="19" fillId="4" borderId="19" xfId="0" applyFont="1" applyFill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4" fontId="18" fillId="2" borderId="33" xfId="0" applyNumberFormat="1" applyFont="1" applyFill="1" applyBorder="1" applyAlignment="1">
      <alignment vertical="justify"/>
    </xf>
    <xf numFmtId="0" fontId="13" fillId="0" borderId="5" xfId="0" applyFont="1" applyBorder="1" applyAlignment="1">
      <alignment horizontal="center" vertical="justify"/>
    </xf>
    <xf numFmtId="4" fontId="18" fillId="0" borderId="4" xfId="0" applyNumberFormat="1" applyFont="1" applyBorder="1" applyAlignment="1">
      <alignment horizontal="center" vertical="justify"/>
    </xf>
    <xf numFmtId="9" fontId="18" fillId="0" borderId="1" xfId="3" applyFont="1" applyBorder="1" applyAlignment="1">
      <alignment horizontal="center" vertical="justify"/>
    </xf>
    <xf numFmtId="0" fontId="2" fillId="0" borderId="38" xfId="0" applyFont="1" applyFill="1" applyBorder="1" applyAlignment="1">
      <alignment horizontal="right" vertical="justify" wrapText="1"/>
    </xf>
    <xf numFmtId="0" fontId="2" fillId="0" borderId="47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4" borderId="2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8" xfId="0" applyFont="1" applyBorder="1" applyAlignment="1">
      <alignment horizontal="center" vertical="justify"/>
    </xf>
    <xf numFmtId="0" fontId="0" fillId="0" borderId="38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8" xfId="0" applyNumberFormat="1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center" vertical="center"/>
    </xf>
    <xf numFmtId="0" fontId="4" fillId="4" borderId="5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3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vertical="top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42"/>
  <sheetViews>
    <sheetView tabSelected="1" workbookViewId="0">
      <selection activeCell="F30" sqref="F30"/>
    </sheetView>
  </sheetViews>
  <sheetFormatPr baseColWidth="10" defaultRowHeight="12.75" x14ac:dyDescent="0.2"/>
  <cols>
    <col min="1" max="1" width="23.140625" customWidth="1"/>
    <col min="2" max="2" width="29" customWidth="1"/>
    <col min="3" max="3" width="10.140625" customWidth="1"/>
    <col min="4" max="4" width="11.7109375" customWidth="1"/>
    <col min="5" max="5" width="19.140625" customWidth="1"/>
    <col min="6" max="6" width="13" customWidth="1"/>
  </cols>
  <sheetData>
    <row r="1" spans="1:6" ht="18" x14ac:dyDescent="0.25">
      <c r="A1" s="4" t="s">
        <v>24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71" t="s">
        <v>43</v>
      </c>
      <c r="B3" s="175" t="s">
        <v>2</v>
      </c>
      <c r="C3" s="167" t="s">
        <v>47</v>
      </c>
      <c r="D3" s="173" t="s">
        <v>76</v>
      </c>
      <c r="E3" s="136" t="s">
        <v>49</v>
      </c>
      <c r="F3" s="165" t="s">
        <v>16</v>
      </c>
    </row>
    <row r="4" spans="1:6" ht="13.5" thickBot="1" x14ac:dyDescent="0.25">
      <c r="A4" s="172"/>
      <c r="B4" s="176"/>
      <c r="C4" s="168"/>
      <c r="D4" s="174"/>
      <c r="E4" s="51">
        <v>0.01</v>
      </c>
      <c r="F4" s="166"/>
    </row>
    <row r="5" spans="1:6" x14ac:dyDescent="0.2">
      <c r="A5" s="47"/>
      <c r="B5" s="48"/>
      <c r="C5" s="48"/>
      <c r="D5" s="49"/>
      <c r="E5" s="52"/>
      <c r="F5" s="50"/>
    </row>
    <row r="6" spans="1:6" x14ac:dyDescent="0.2">
      <c r="A6" s="53" t="s">
        <v>68</v>
      </c>
      <c r="B6" s="54" t="s">
        <v>22</v>
      </c>
      <c r="C6" s="59">
        <v>1</v>
      </c>
      <c r="D6" s="55">
        <v>1</v>
      </c>
      <c r="E6" s="56">
        <f>E$4*$D6</f>
        <v>0.01</v>
      </c>
      <c r="F6" s="57">
        <f>SUM(D6:E6)</f>
        <v>1.01</v>
      </c>
    </row>
    <row r="7" spans="1:6" x14ac:dyDescent="0.2">
      <c r="A7" s="53" t="s">
        <v>68</v>
      </c>
      <c r="B7" s="54" t="s">
        <v>23</v>
      </c>
      <c r="C7" s="59">
        <v>1</v>
      </c>
      <c r="D7" s="55">
        <v>1</v>
      </c>
      <c r="E7" s="56">
        <f>E$4*$D7</f>
        <v>0.01</v>
      </c>
      <c r="F7" s="57">
        <f>SUM(D7:E7)</f>
        <v>1.01</v>
      </c>
    </row>
    <row r="8" spans="1:6" x14ac:dyDescent="0.2">
      <c r="A8" s="162" t="s">
        <v>62</v>
      </c>
      <c r="B8" s="163"/>
      <c r="C8" s="163"/>
      <c r="D8" s="163"/>
      <c r="E8" s="164"/>
      <c r="F8" s="57">
        <f>SUM(F6:F7)</f>
        <v>2.02</v>
      </c>
    </row>
    <row r="9" spans="1:6" x14ac:dyDescent="0.2">
      <c r="A9" s="53" t="s">
        <v>91</v>
      </c>
      <c r="B9" s="54" t="s">
        <v>89</v>
      </c>
      <c r="C9" s="59">
        <v>1</v>
      </c>
      <c r="D9" s="55">
        <v>1</v>
      </c>
      <c r="E9" s="56">
        <f>E$4*$D9</f>
        <v>0.01</v>
      </c>
      <c r="F9" s="57">
        <f>SUM(D9:E9)</f>
        <v>1.01</v>
      </c>
    </row>
    <row r="10" spans="1:6" x14ac:dyDescent="0.2">
      <c r="A10" s="53" t="s">
        <v>91</v>
      </c>
      <c r="B10" s="54" t="s">
        <v>90</v>
      </c>
      <c r="C10" s="59">
        <v>1</v>
      </c>
      <c r="D10" s="55">
        <v>1</v>
      </c>
      <c r="E10" s="56">
        <f>E$4*$D10</f>
        <v>0.01</v>
      </c>
      <c r="F10" s="57">
        <f>SUM(D10:E10)</f>
        <v>1.01</v>
      </c>
    </row>
    <row r="11" spans="1:6" x14ac:dyDescent="0.2">
      <c r="A11" s="162" t="s">
        <v>62</v>
      </c>
      <c r="B11" s="163"/>
      <c r="C11" s="163"/>
      <c r="D11" s="163"/>
      <c r="E11" s="164"/>
      <c r="F11" s="57">
        <f>SUM(F9:F10)</f>
        <v>2.02</v>
      </c>
    </row>
    <row r="12" spans="1:6" x14ac:dyDescent="0.2">
      <c r="A12" s="53" t="s">
        <v>69</v>
      </c>
      <c r="B12" s="54" t="s">
        <v>22</v>
      </c>
      <c r="C12" s="59">
        <v>1</v>
      </c>
      <c r="D12" s="55">
        <v>1</v>
      </c>
      <c r="E12" s="56">
        <f>E$4*$D12</f>
        <v>0.01</v>
      </c>
      <c r="F12" s="57">
        <f>SUM(D12:E12)</f>
        <v>1.01</v>
      </c>
    </row>
    <row r="13" spans="1:6" x14ac:dyDescent="0.2">
      <c r="A13" s="53" t="s">
        <v>69</v>
      </c>
      <c r="B13" s="54" t="s">
        <v>23</v>
      </c>
      <c r="C13" s="59">
        <v>1</v>
      </c>
      <c r="D13" s="55">
        <v>1</v>
      </c>
      <c r="E13" s="56">
        <f>E$4*$D13</f>
        <v>0.01</v>
      </c>
      <c r="F13" s="57">
        <f>SUM(D13:E13)</f>
        <v>1.01</v>
      </c>
    </row>
    <row r="14" spans="1:6" x14ac:dyDescent="0.2">
      <c r="A14" s="162" t="s">
        <v>62</v>
      </c>
      <c r="B14" s="163"/>
      <c r="C14" s="163"/>
      <c r="D14" s="163"/>
      <c r="E14" s="164"/>
      <c r="F14" s="57">
        <f>SUM(F12:F13)</f>
        <v>2.02</v>
      </c>
    </row>
    <row r="15" spans="1:6" x14ac:dyDescent="0.2">
      <c r="A15" s="53" t="s">
        <v>100</v>
      </c>
      <c r="B15" s="54" t="s">
        <v>89</v>
      </c>
      <c r="C15" s="59">
        <v>1</v>
      </c>
      <c r="D15" s="55">
        <v>1</v>
      </c>
      <c r="E15" s="56">
        <f>E$4*$D15</f>
        <v>0.01</v>
      </c>
      <c r="F15" s="57">
        <f>SUM(D15:E15)</f>
        <v>1.01</v>
      </c>
    </row>
    <row r="16" spans="1:6" x14ac:dyDescent="0.2">
      <c r="A16" s="53" t="s">
        <v>100</v>
      </c>
      <c r="B16" s="54" t="s">
        <v>90</v>
      </c>
      <c r="C16" s="59">
        <v>1</v>
      </c>
      <c r="D16" s="55">
        <v>1</v>
      </c>
      <c r="E16" s="56">
        <f>E$4*$D16</f>
        <v>0.01</v>
      </c>
      <c r="F16" s="57">
        <f>SUM(D16:E16)</f>
        <v>1.01</v>
      </c>
    </row>
    <row r="17" spans="1:6" x14ac:dyDescent="0.2">
      <c r="A17" s="162" t="s">
        <v>62</v>
      </c>
      <c r="B17" s="163"/>
      <c r="C17" s="163"/>
      <c r="D17" s="163"/>
      <c r="E17" s="164"/>
      <c r="F17" s="57">
        <f>SUM(F15:F16)</f>
        <v>2.02</v>
      </c>
    </row>
    <row r="18" spans="1:6" x14ac:dyDescent="0.2">
      <c r="A18" s="53" t="s">
        <v>70</v>
      </c>
      <c r="B18" s="54" t="s">
        <v>22</v>
      </c>
      <c r="C18" s="59">
        <v>1</v>
      </c>
      <c r="D18" s="55">
        <v>1</v>
      </c>
      <c r="E18" s="56">
        <f>E$4*$D18</f>
        <v>0.01</v>
      </c>
      <c r="F18" s="57">
        <f>SUM(D18:E18)</f>
        <v>1.01</v>
      </c>
    </row>
    <row r="19" spans="1:6" x14ac:dyDescent="0.2">
      <c r="A19" s="53" t="s">
        <v>70</v>
      </c>
      <c r="B19" s="54" t="s">
        <v>23</v>
      </c>
      <c r="C19" s="59">
        <v>1</v>
      </c>
      <c r="D19" s="55">
        <v>1</v>
      </c>
      <c r="E19" s="56">
        <f>E$4*$D19</f>
        <v>0.01</v>
      </c>
      <c r="F19" s="57">
        <f>SUM(D19:E19)</f>
        <v>1.01</v>
      </c>
    </row>
    <row r="20" spans="1:6" x14ac:dyDescent="0.2">
      <c r="A20" s="162" t="s">
        <v>62</v>
      </c>
      <c r="B20" s="163"/>
      <c r="C20" s="163"/>
      <c r="D20" s="163"/>
      <c r="E20" s="164"/>
      <c r="F20" s="57">
        <f>SUM(F18:F19)</f>
        <v>2.02</v>
      </c>
    </row>
    <row r="21" spans="1:6" x14ac:dyDescent="0.2">
      <c r="A21" s="53" t="s">
        <v>71</v>
      </c>
      <c r="B21" s="54" t="s">
        <v>22</v>
      </c>
      <c r="C21" s="59">
        <v>1</v>
      </c>
      <c r="D21" s="55">
        <v>1</v>
      </c>
      <c r="E21" s="56">
        <f>E$4*$D21</f>
        <v>0.01</v>
      </c>
      <c r="F21" s="57">
        <f>SUM(D21:E21)</f>
        <v>1.01</v>
      </c>
    </row>
    <row r="22" spans="1:6" x14ac:dyDescent="0.2">
      <c r="A22" s="53" t="s">
        <v>71</v>
      </c>
      <c r="B22" s="54" t="s">
        <v>23</v>
      </c>
      <c r="C22" s="59">
        <v>1</v>
      </c>
      <c r="D22" s="55">
        <v>1</v>
      </c>
      <c r="E22" s="56">
        <f>E$4*$D22</f>
        <v>0.01</v>
      </c>
      <c r="F22" s="57">
        <f>SUM(D22:E22)</f>
        <v>1.01</v>
      </c>
    </row>
    <row r="23" spans="1:6" x14ac:dyDescent="0.2">
      <c r="A23" s="162" t="s">
        <v>62</v>
      </c>
      <c r="B23" s="163"/>
      <c r="C23" s="163"/>
      <c r="D23" s="163"/>
      <c r="E23" s="164"/>
      <c r="F23" s="57">
        <f>SUM(F21:F22)</f>
        <v>2.02</v>
      </c>
    </row>
    <row r="24" spans="1:6" x14ac:dyDescent="0.2">
      <c r="A24" s="53" t="s">
        <v>55</v>
      </c>
      <c r="B24" s="54" t="s">
        <v>22</v>
      </c>
      <c r="C24" s="59">
        <v>1</v>
      </c>
      <c r="D24" s="55">
        <v>1</v>
      </c>
      <c r="E24" s="56">
        <f>E$4*$D24</f>
        <v>0.01</v>
      </c>
      <c r="F24" s="57">
        <f>SUM(D24:E24)</f>
        <v>1.01</v>
      </c>
    </row>
    <row r="25" spans="1:6" x14ac:dyDescent="0.2">
      <c r="A25" s="53" t="s">
        <v>55</v>
      </c>
      <c r="B25" s="54" t="s">
        <v>23</v>
      </c>
      <c r="C25" s="59">
        <v>1</v>
      </c>
      <c r="D25" s="55">
        <v>1</v>
      </c>
      <c r="E25" s="56">
        <f>E$4*$D25</f>
        <v>0.01</v>
      </c>
      <c r="F25" s="57">
        <f>SUM(D25:E25)</f>
        <v>1.01</v>
      </c>
    </row>
    <row r="26" spans="1:6" x14ac:dyDescent="0.2">
      <c r="A26" s="162" t="s">
        <v>62</v>
      </c>
      <c r="B26" s="163"/>
      <c r="C26" s="163"/>
      <c r="D26" s="163"/>
      <c r="E26" s="164"/>
      <c r="F26" s="57">
        <f>SUM(F24:F25)</f>
        <v>2.02</v>
      </c>
    </row>
    <row r="27" spans="1:6" x14ac:dyDescent="0.2">
      <c r="A27" s="53" t="s">
        <v>98</v>
      </c>
      <c r="B27" s="54" t="s">
        <v>89</v>
      </c>
      <c r="C27" s="59">
        <v>1</v>
      </c>
      <c r="D27" s="55">
        <v>1</v>
      </c>
      <c r="E27" s="56">
        <f>E$4*$D27</f>
        <v>0.01</v>
      </c>
      <c r="F27" s="57">
        <f>SUM(D27:E27)</f>
        <v>1.01</v>
      </c>
    </row>
    <row r="28" spans="1:6" x14ac:dyDescent="0.2">
      <c r="A28" s="53" t="s">
        <v>98</v>
      </c>
      <c r="B28" s="54" t="s">
        <v>90</v>
      </c>
      <c r="C28" s="59">
        <v>1</v>
      </c>
      <c r="D28" s="55">
        <v>1</v>
      </c>
      <c r="E28" s="56">
        <f>E$4*$D28</f>
        <v>0.01</v>
      </c>
      <c r="F28" s="57">
        <f>SUM(D28:E28)</f>
        <v>1.01</v>
      </c>
    </row>
    <row r="29" spans="1:6" x14ac:dyDescent="0.2">
      <c r="A29" s="162" t="s">
        <v>62</v>
      </c>
      <c r="B29" s="163"/>
      <c r="C29" s="163"/>
      <c r="D29" s="163"/>
      <c r="E29" s="164"/>
      <c r="F29" s="57">
        <f>SUM(F27:F28)</f>
        <v>2.02</v>
      </c>
    </row>
    <row r="30" spans="1:6" x14ac:dyDescent="0.2">
      <c r="A30" s="109" t="s">
        <v>82</v>
      </c>
      <c r="B30" s="54" t="s">
        <v>22</v>
      </c>
      <c r="C30" s="108">
        <v>1</v>
      </c>
      <c r="D30" s="55">
        <v>1</v>
      </c>
      <c r="E30" s="56">
        <f>E$4*$D30</f>
        <v>0.01</v>
      </c>
      <c r="F30" s="57">
        <f>SUM(D30:E30)</f>
        <v>1.01</v>
      </c>
    </row>
    <row r="31" spans="1:6" x14ac:dyDescent="0.2">
      <c r="A31" s="109" t="s">
        <v>82</v>
      </c>
      <c r="B31" s="54" t="s">
        <v>64</v>
      </c>
      <c r="C31" s="108">
        <v>1</v>
      </c>
      <c r="D31" s="55">
        <v>1</v>
      </c>
      <c r="E31" s="56">
        <f>E$4*$D31</f>
        <v>0.01</v>
      </c>
      <c r="F31" s="57">
        <f>SUM(D31:E31)</f>
        <v>1.01</v>
      </c>
    </row>
    <row r="32" spans="1:6" x14ac:dyDescent="0.2">
      <c r="A32" s="162" t="s">
        <v>62</v>
      </c>
      <c r="B32" s="163"/>
      <c r="C32" s="163"/>
      <c r="D32" s="163"/>
      <c r="E32" s="164"/>
      <c r="F32" s="57">
        <f>SUM(F30:F31)</f>
        <v>2.02</v>
      </c>
    </row>
    <row r="33" spans="1:6" x14ac:dyDescent="0.2">
      <c r="A33" s="53" t="s">
        <v>56</v>
      </c>
      <c r="B33" s="54" t="s">
        <v>22</v>
      </c>
      <c r="C33" s="59">
        <v>1</v>
      </c>
      <c r="D33" s="55">
        <v>1</v>
      </c>
      <c r="E33" s="56">
        <f>E$4*$D33</f>
        <v>0.01</v>
      </c>
      <c r="F33" s="57">
        <f>SUM(D33:E33)</f>
        <v>1.01</v>
      </c>
    </row>
    <row r="34" spans="1:6" x14ac:dyDescent="0.2">
      <c r="A34" s="53" t="s">
        <v>56</v>
      </c>
      <c r="B34" s="54" t="s">
        <v>23</v>
      </c>
      <c r="C34" s="59">
        <v>1</v>
      </c>
      <c r="D34" s="55">
        <v>1</v>
      </c>
      <c r="E34" s="56">
        <f>E$4*$D34</f>
        <v>0.01</v>
      </c>
      <c r="F34" s="57">
        <f>SUM(D34:E34)</f>
        <v>1.01</v>
      </c>
    </row>
    <row r="35" spans="1:6" x14ac:dyDescent="0.2">
      <c r="A35" s="162" t="s">
        <v>62</v>
      </c>
      <c r="B35" s="163"/>
      <c r="C35" s="163"/>
      <c r="D35" s="163"/>
      <c r="E35" s="164"/>
      <c r="F35" s="57">
        <f>SUM(F33:F34)</f>
        <v>2.02</v>
      </c>
    </row>
    <row r="36" spans="1:6" x14ac:dyDescent="0.2">
      <c r="A36" s="53" t="s">
        <v>99</v>
      </c>
      <c r="B36" s="54" t="s">
        <v>89</v>
      </c>
      <c r="C36" s="59">
        <v>1</v>
      </c>
      <c r="D36" s="55">
        <v>1</v>
      </c>
      <c r="E36" s="56">
        <f>E$4*$D36</f>
        <v>0.01</v>
      </c>
      <c r="F36" s="57">
        <f>SUM(D36:E36)</f>
        <v>1.01</v>
      </c>
    </row>
    <row r="37" spans="1:6" x14ac:dyDescent="0.2">
      <c r="A37" s="53" t="s">
        <v>99</v>
      </c>
      <c r="B37" s="54" t="s">
        <v>90</v>
      </c>
      <c r="C37" s="59">
        <v>1</v>
      </c>
      <c r="D37" s="55">
        <v>1</v>
      </c>
      <c r="E37" s="56">
        <f>E$4*$D37</f>
        <v>0.01</v>
      </c>
      <c r="F37" s="57">
        <f>SUM(D37:E37)</f>
        <v>1.01</v>
      </c>
    </row>
    <row r="38" spans="1:6" x14ac:dyDescent="0.2">
      <c r="A38" s="162" t="s">
        <v>62</v>
      </c>
      <c r="B38" s="163"/>
      <c r="C38" s="163"/>
      <c r="D38" s="163"/>
      <c r="E38" s="164"/>
      <c r="F38" s="57">
        <f>SUM(F36:F37)</f>
        <v>2.02</v>
      </c>
    </row>
    <row r="39" spans="1:6" x14ac:dyDescent="0.2">
      <c r="A39" s="109" t="s">
        <v>83</v>
      </c>
      <c r="B39" s="54" t="s">
        <v>22</v>
      </c>
      <c r="C39" s="108">
        <v>1</v>
      </c>
      <c r="D39" s="55">
        <v>1</v>
      </c>
      <c r="E39" s="56">
        <f>E$4*$D39</f>
        <v>0.01</v>
      </c>
      <c r="F39" s="57">
        <f>SUM(D39:E39)</f>
        <v>1.01</v>
      </c>
    </row>
    <row r="40" spans="1:6" x14ac:dyDescent="0.2">
      <c r="A40" s="109" t="s">
        <v>83</v>
      </c>
      <c r="B40" s="54" t="s">
        <v>64</v>
      </c>
      <c r="C40" s="108">
        <v>1</v>
      </c>
      <c r="D40" s="55">
        <v>1</v>
      </c>
      <c r="E40" s="56">
        <f>E$4*$D40</f>
        <v>0.01</v>
      </c>
      <c r="F40" s="57">
        <f>SUM(D40:E40)</f>
        <v>1.01</v>
      </c>
    </row>
    <row r="41" spans="1:6" ht="13.5" thickBot="1" x14ac:dyDescent="0.25">
      <c r="A41" s="162" t="s">
        <v>62</v>
      </c>
      <c r="B41" s="163"/>
      <c r="C41" s="163"/>
      <c r="D41" s="163"/>
      <c r="E41" s="164"/>
      <c r="F41" s="57">
        <f>SUM(F39:F40)</f>
        <v>2.02</v>
      </c>
    </row>
    <row r="42" spans="1:6" ht="13.5" thickBot="1" x14ac:dyDescent="0.25">
      <c r="A42" s="169"/>
      <c r="B42" s="170"/>
      <c r="C42" s="170"/>
      <c r="D42" s="170"/>
      <c r="E42" s="170"/>
      <c r="F42" s="58"/>
    </row>
  </sheetData>
  <mergeCells count="18">
    <mergeCell ref="A11:E11"/>
    <mergeCell ref="A29:E29"/>
    <mergeCell ref="A38:E38"/>
    <mergeCell ref="A17:E17"/>
    <mergeCell ref="F3:F4"/>
    <mergeCell ref="C3:C4"/>
    <mergeCell ref="A42:E42"/>
    <mergeCell ref="A3:A4"/>
    <mergeCell ref="D3:D4"/>
    <mergeCell ref="B3:B4"/>
    <mergeCell ref="A8:E8"/>
    <mergeCell ref="A20:E20"/>
    <mergeCell ref="A26:E26"/>
    <mergeCell ref="A14:E14"/>
    <mergeCell ref="A23:E23"/>
    <mergeCell ref="A32:E32"/>
    <mergeCell ref="A41:E41"/>
    <mergeCell ref="A35:E35"/>
  </mergeCells>
  <phoneticPr fontId="13" type="noConversion"/>
  <pageMargins left="0.74803149606299213" right="0.74803149606299213" top="0.98425196850393704" bottom="0.98425196850393704" header="0" footer="0"/>
  <pageSetup scale="90" orientation="portrait" r:id="rId1"/>
  <headerFooter alignWithMargins="0"/>
  <ignoredErrors>
    <ignoredError sqref="F42:F63 F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F45"/>
  <sheetViews>
    <sheetView zoomScale="85" zoomScaleNormal="8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S25" sqref="S25"/>
    </sheetView>
  </sheetViews>
  <sheetFormatPr baseColWidth="10" defaultRowHeight="12.75" x14ac:dyDescent="0.2"/>
  <cols>
    <col min="1" max="1" width="4.42578125" customWidth="1"/>
    <col min="2" max="2" width="30" customWidth="1"/>
    <col min="3" max="3" width="6.85546875" customWidth="1"/>
    <col min="4" max="4" width="8.7109375" customWidth="1"/>
    <col min="5" max="12" width="6.5703125" customWidth="1"/>
    <col min="13" max="13" width="8.7109375" bestFit="1" customWidth="1"/>
    <col min="14" max="15" width="6.5703125" customWidth="1"/>
    <col min="16" max="16" width="8.85546875" bestFit="1" customWidth="1"/>
    <col min="17" max="17" width="6.140625" customWidth="1"/>
    <col min="18" max="18" width="9.42578125" customWidth="1"/>
    <col min="19" max="19" width="9.140625" customWidth="1"/>
    <col min="20" max="20" width="15" bestFit="1" customWidth="1"/>
    <col min="21" max="23" width="15" customWidth="1"/>
    <col min="24" max="24" width="15" bestFit="1" customWidth="1"/>
    <col min="25" max="25" width="15" customWidth="1"/>
    <col min="26" max="26" width="15" bestFit="1" customWidth="1"/>
    <col min="27" max="28" width="15" customWidth="1"/>
    <col min="29" max="29" width="15" bestFit="1" customWidth="1"/>
    <col min="30" max="31" width="15" customWidth="1"/>
    <col min="32" max="32" width="13.28515625" customWidth="1"/>
  </cols>
  <sheetData>
    <row r="1" spans="1:32" ht="18" x14ac:dyDescent="0.2">
      <c r="A1" s="177" t="s">
        <v>40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</row>
    <row r="2" spans="1:32" ht="13.5" thickBot="1" x14ac:dyDescent="0.25"/>
    <row r="3" spans="1:32" ht="22.5" x14ac:dyDescent="0.2">
      <c r="A3" s="137"/>
      <c r="B3" s="138" t="s">
        <v>5</v>
      </c>
      <c r="C3" s="139" t="s">
        <v>6</v>
      </c>
      <c r="D3" s="140" t="s">
        <v>77</v>
      </c>
      <c r="E3" s="141" t="s">
        <v>1</v>
      </c>
      <c r="F3" s="154" t="s">
        <v>92</v>
      </c>
      <c r="G3" s="141" t="s">
        <v>1</v>
      </c>
      <c r="H3" s="154" t="s">
        <v>92</v>
      </c>
      <c r="I3" s="141" t="s">
        <v>1</v>
      </c>
      <c r="J3" s="141" t="s">
        <v>1</v>
      </c>
      <c r="K3" s="141" t="s">
        <v>1</v>
      </c>
      <c r="L3" s="154" t="s">
        <v>92</v>
      </c>
      <c r="M3" s="141" t="s">
        <v>1</v>
      </c>
      <c r="N3" s="141" t="s">
        <v>1</v>
      </c>
      <c r="O3" s="154" t="s">
        <v>92</v>
      </c>
      <c r="P3" s="141" t="s">
        <v>1</v>
      </c>
      <c r="Q3" s="141" t="s">
        <v>1</v>
      </c>
      <c r="R3" s="141" t="s">
        <v>7</v>
      </c>
      <c r="S3" s="141" t="s">
        <v>8</v>
      </c>
      <c r="T3" s="142" t="s">
        <v>61</v>
      </c>
      <c r="U3" s="142" t="s">
        <v>61</v>
      </c>
      <c r="V3" s="142" t="s">
        <v>61</v>
      </c>
      <c r="W3" s="142" t="s">
        <v>61</v>
      </c>
      <c r="X3" s="142" t="s">
        <v>61</v>
      </c>
      <c r="Y3" s="142" t="s">
        <v>61</v>
      </c>
      <c r="Z3" s="142" t="s">
        <v>61</v>
      </c>
      <c r="AA3" s="142" t="s">
        <v>61</v>
      </c>
      <c r="AB3" s="142" t="s">
        <v>61</v>
      </c>
      <c r="AC3" s="142" t="s">
        <v>61</v>
      </c>
      <c r="AD3" s="142" t="s">
        <v>61</v>
      </c>
      <c r="AE3" s="142" t="s">
        <v>61</v>
      </c>
      <c r="AF3" s="142" t="s">
        <v>9</v>
      </c>
    </row>
    <row r="4" spans="1:32" ht="13.5" thickBot="1" x14ac:dyDescent="0.25">
      <c r="A4" s="143" t="s">
        <v>12</v>
      </c>
      <c r="B4" s="144"/>
      <c r="C4" s="145"/>
      <c r="D4" s="146" t="s">
        <v>4</v>
      </c>
      <c r="E4" s="146" t="s">
        <v>72</v>
      </c>
      <c r="F4" s="146" t="s">
        <v>72</v>
      </c>
      <c r="G4" s="146" t="s">
        <v>73</v>
      </c>
      <c r="H4" s="146" t="s">
        <v>73</v>
      </c>
      <c r="I4" s="146" t="s">
        <v>74</v>
      </c>
      <c r="J4" s="146" t="s">
        <v>75</v>
      </c>
      <c r="K4" s="146" t="s">
        <v>57</v>
      </c>
      <c r="L4" s="146" t="s">
        <v>57</v>
      </c>
      <c r="M4" s="146" t="s">
        <v>65</v>
      </c>
      <c r="N4" s="146" t="s">
        <v>58</v>
      </c>
      <c r="O4" s="146" t="s">
        <v>58</v>
      </c>
      <c r="P4" s="146" t="s">
        <v>66</v>
      </c>
      <c r="Q4" s="146" t="s">
        <v>3</v>
      </c>
      <c r="R4" s="146" t="s">
        <v>10</v>
      </c>
      <c r="S4" s="146" t="s">
        <v>11</v>
      </c>
      <c r="T4" s="146" t="s">
        <v>72</v>
      </c>
      <c r="U4" s="155" t="s">
        <v>93</v>
      </c>
      <c r="V4" s="146" t="s">
        <v>73</v>
      </c>
      <c r="W4" s="146" t="s">
        <v>109</v>
      </c>
      <c r="X4" s="146" t="s">
        <v>74</v>
      </c>
      <c r="Y4" s="146" t="s">
        <v>75</v>
      </c>
      <c r="Z4" s="146" t="s">
        <v>57</v>
      </c>
      <c r="AA4" s="146" t="s">
        <v>110</v>
      </c>
      <c r="AB4" s="146" t="s">
        <v>65</v>
      </c>
      <c r="AC4" s="146" t="s">
        <v>58</v>
      </c>
      <c r="AD4" s="146" t="s">
        <v>111</v>
      </c>
      <c r="AE4" s="146" t="s">
        <v>66</v>
      </c>
      <c r="AF4" s="147" t="s">
        <v>15</v>
      </c>
    </row>
    <row r="5" spans="1:32" ht="13.5" thickBot="1" x14ac:dyDescent="0.25">
      <c r="A5" s="29" t="s">
        <v>0</v>
      </c>
      <c r="B5" s="30" t="s">
        <v>36</v>
      </c>
      <c r="C5" s="31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4" t="s">
        <v>0</v>
      </c>
    </row>
    <row r="6" spans="1:32" x14ac:dyDescent="0.2">
      <c r="A6" s="35">
        <v>1</v>
      </c>
      <c r="B6" s="36" t="s">
        <v>59</v>
      </c>
      <c r="C6" s="37" t="s">
        <v>14</v>
      </c>
      <c r="D6" s="38">
        <v>1</v>
      </c>
      <c r="E6" s="39">
        <v>1</v>
      </c>
      <c r="F6" s="39">
        <v>0</v>
      </c>
      <c r="G6" s="39">
        <v>1</v>
      </c>
      <c r="H6" s="39">
        <v>0</v>
      </c>
      <c r="I6" s="39">
        <v>1</v>
      </c>
      <c r="J6" s="39">
        <v>1</v>
      </c>
      <c r="K6" s="39">
        <v>1</v>
      </c>
      <c r="L6" s="39">
        <v>0</v>
      </c>
      <c r="M6" s="39">
        <v>0</v>
      </c>
      <c r="N6" s="39">
        <v>1</v>
      </c>
      <c r="O6" s="39">
        <v>0</v>
      </c>
      <c r="P6" s="39">
        <v>0</v>
      </c>
      <c r="Q6" s="39">
        <f>SUM(E6:P6)</f>
        <v>6</v>
      </c>
      <c r="R6" s="37">
        <v>3</v>
      </c>
      <c r="S6" s="63">
        <f t="shared" ref="S6:S23" si="0">1/R6</f>
        <v>0.33333333333333331</v>
      </c>
      <c r="T6" s="71">
        <f t="shared" ref="T6:T26" si="1">+$S6*E6*$D6/12</f>
        <v>2.7777777777777776E-2</v>
      </c>
      <c r="U6" s="71">
        <f t="shared" ref="U6:U26" si="2">+$S6*F6*$D6/12</f>
        <v>0</v>
      </c>
      <c r="V6" s="71">
        <f t="shared" ref="V6:V23" si="3">+$S6*G6*$D6/12</f>
        <v>2.7777777777777776E-2</v>
      </c>
      <c r="W6" s="71">
        <f>+$S6*H6*$D6/12</f>
        <v>0</v>
      </c>
      <c r="X6" s="71">
        <f t="shared" ref="X6:X23" si="4">+$S6*I6*$D6/12</f>
        <v>2.7777777777777776E-2</v>
      </c>
      <c r="Y6" s="71">
        <f t="shared" ref="Y6:Y23" si="5">+$S6*J6*$D6/12</f>
        <v>2.7777777777777776E-2</v>
      </c>
      <c r="Z6" s="71">
        <f t="shared" ref="Z6:Z23" si="6">+$S6*K6*$D6/12</f>
        <v>2.7777777777777776E-2</v>
      </c>
      <c r="AA6" s="71">
        <f>+$S6*L6*$D6/12</f>
        <v>0</v>
      </c>
      <c r="AB6" s="71">
        <f t="shared" ref="AB6:AB23" si="7">+$S6*M6*$D6/12</f>
        <v>0</v>
      </c>
      <c r="AC6" s="71">
        <f t="shared" ref="AC6:AD23" si="8">+$S6*N6*$D6/12</f>
        <v>2.7777777777777776E-2</v>
      </c>
      <c r="AD6" s="71">
        <f>+$S6*O6*$D6/12</f>
        <v>0</v>
      </c>
      <c r="AE6" s="71">
        <f t="shared" ref="AE6:AE23" si="9">+$S6*P6*$D6/12</f>
        <v>0</v>
      </c>
      <c r="AF6" s="64">
        <f>+D6*Q6*S6/12</f>
        <v>0.16666666666666666</v>
      </c>
    </row>
    <row r="7" spans="1:32" x14ac:dyDescent="0.2">
      <c r="A7" s="28">
        <v>2</v>
      </c>
      <c r="B7" s="5" t="s">
        <v>101</v>
      </c>
      <c r="C7" s="6" t="s">
        <v>14</v>
      </c>
      <c r="D7" s="25">
        <v>1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f t="shared" ref="Q7:Q26" si="10">SUM(E7:P7)</f>
        <v>0</v>
      </c>
      <c r="R7" s="6">
        <v>3</v>
      </c>
      <c r="S7" s="67">
        <f t="shared" si="0"/>
        <v>0.33333333333333331</v>
      </c>
      <c r="T7" s="72">
        <f t="shared" si="1"/>
        <v>0</v>
      </c>
      <c r="U7" s="72">
        <f t="shared" si="2"/>
        <v>0</v>
      </c>
      <c r="V7" s="72">
        <f t="shared" si="3"/>
        <v>0</v>
      </c>
      <c r="W7" s="72">
        <f t="shared" ref="W7:W26" si="11">+$S7*H7*$D7/12</f>
        <v>0</v>
      </c>
      <c r="X7" s="72">
        <f t="shared" si="4"/>
        <v>0</v>
      </c>
      <c r="Y7" s="72">
        <f t="shared" si="5"/>
        <v>0</v>
      </c>
      <c r="Z7" s="72">
        <f t="shared" si="6"/>
        <v>0</v>
      </c>
      <c r="AA7" s="72">
        <f t="shared" ref="AA7:AA26" si="12">+$S7*L7*$D7/12</f>
        <v>0</v>
      </c>
      <c r="AB7" s="72">
        <f t="shared" si="7"/>
        <v>0</v>
      </c>
      <c r="AC7" s="72">
        <f t="shared" si="8"/>
        <v>0</v>
      </c>
      <c r="AD7" s="72">
        <f t="shared" si="8"/>
        <v>0</v>
      </c>
      <c r="AE7" s="72">
        <f t="shared" si="9"/>
        <v>0</v>
      </c>
      <c r="AF7" s="65">
        <f>+D7*Q7*S7/12</f>
        <v>0</v>
      </c>
    </row>
    <row r="8" spans="1:32" x14ac:dyDescent="0.2">
      <c r="A8" s="28">
        <v>3</v>
      </c>
      <c r="B8" s="5" t="s">
        <v>63</v>
      </c>
      <c r="C8" s="6" t="s">
        <v>14</v>
      </c>
      <c r="D8" s="25">
        <v>1</v>
      </c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v>1</v>
      </c>
      <c r="M8" s="7">
        <v>1</v>
      </c>
      <c r="N8" s="7">
        <v>1</v>
      </c>
      <c r="O8" s="7">
        <v>1</v>
      </c>
      <c r="P8" s="7">
        <v>1</v>
      </c>
      <c r="Q8" s="7">
        <f t="shared" si="10"/>
        <v>12</v>
      </c>
      <c r="R8" s="6">
        <v>3</v>
      </c>
      <c r="S8" s="67">
        <f t="shared" si="0"/>
        <v>0.33333333333333331</v>
      </c>
      <c r="T8" s="72">
        <f t="shared" si="1"/>
        <v>2.7777777777777776E-2</v>
      </c>
      <c r="U8" s="72">
        <f t="shared" si="2"/>
        <v>2.7777777777777776E-2</v>
      </c>
      <c r="V8" s="72">
        <f t="shared" si="3"/>
        <v>2.7777777777777776E-2</v>
      </c>
      <c r="W8" s="72">
        <f t="shared" si="11"/>
        <v>2.7777777777777776E-2</v>
      </c>
      <c r="X8" s="72">
        <f t="shared" si="4"/>
        <v>2.7777777777777776E-2</v>
      </c>
      <c r="Y8" s="72">
        <f t="shared" si="5"/>
        <v>2.7777777777777776E-2</v>
      </c>
      <c r="Z8" s="72">
        <f t="shared" si="6"/>
        <v>2.7777777777777776E-2</v>
      </c>
      <c r="AA8" s="72">
        <f t="shared" si="12"/>
        <v>2.7777777777777776E-2</v>
      </c>
      <c r="AB8" s="72">
        <f t="shared" si="7"/>
        <v>2.7777777777777776E-2</v>
      </c>
      <c r="AC8" s="72">
        <f t="shared" si="8"/>
        <v>2.7777777777777776E-2</v>
      </c>
      <c r="AD8" s="72">
        <f t="shared" si="8"/>
        <v>2.7777777777777776E-2</v>
      </c>
      <c r="AE8" s="72">
        <f t="shared" si="9"/>
        <v>2.7777777777777776E-2</v>
      </c>
      <c r="AF8" s="65">
        <f t="shared" ref="AF8:AF23" si="13">+D8*Q8*S8/12</f>
        <v>0.33333333333333331</v>
      </c>
    </row>
    <row r="9" spans="1:32" x14ac:dyDescent="0.2">
      <c r="A9" s="28">
        <v>4</v>
      </c>
      <c r="B9" s="5" t="s">
        <v>88</v>
      </c>
      <c r="C9" s="156" t="s">
        <v>14</v>
      </c>
      <c r="D9" s="25">
        <v>1</v>
      </c>
      <c r="E9" s="7">
        <v>1</v>
      </c>
      <c r="F9" s="7">
        <v>1</v>
      </c>
      <c r="G9" s="7">
        <v>1</v>
      </c>
      <c r="H9" s="7">
        <v>1</v>
      </c>
      <c r="I9" s="7">
        <v>1</v>
      </c>
      <c r="J9" s="7">
        <v>1</v>
      </c>
      <c r="K9" s="7">
        <v>1</v>
      </c>
      <c r="L9" s="7">
        <v>1</v>
      </c>
      <c r="M9" s="7">
        <v>0</v>
      </c>
      <c r="N9" s="7">
        <v>1</v>
      </c>
      <c r="O9" s="7">
        <v>1</v>
      </c>
      <c r="P9" s="7">
        <v>0</v>
      </c>
      <c r="Q9" s="7">
        <f t="shared" si="10"/>
        <v>10</v>
      </c>
      <c r="R9" s="6">
        <v>3</v>
      </c>
      <c r="S9" s="67">
        <f t="shared" si="0"/>
        <v>0.33333333333333331</v>
      </c>
      <c r="T9" s="72">
        <f t="shared" si="1"/>
        <v>2.7777777777777776E-2</v>
      </c>
      <c r="U9" s="72">
        <f t="shared" si="2"/>
        <v>2.7777777777777776E-2</v>
      </c>
      <c r="V9" s="72">
        <f t="shared" si="3"/>
        <v>2.7777777777777776E-2</v>
      </c>
      <c r="W9" s="72">
        <f t="shared" si="11"/>
        <v>2.7777777777777776E-2</v>
      </c>
      <c r="X9" s="72">
        <f t="shared" si="4"/>
        <v>2.7777777777777776E-2</v>
      </c>
      <c r="Y9" s="72">
        <f t="shared" si="5"/>
        <v>2.7777777777777776E-2</v>
      </c>
      <c r="Z9" s="72">
        <f t="shared" si="6"/>
        <v>2.7777777777777776E-2</v>
      </c>
      <c r="AA9" s="72">
        <f t="shared" si="12"/>
        <v>2.7777777777777776E-2</v>
      </c>
      <c r="AB9" s="72">
        <f t="shared" si="7"/>
        <v>0</v>
      </c>
      <c r="AC9" s="72">
        <f t="shared" si="8"/>
        <v>2.7777777777777776E-2</v>
      </c>
      <c r="AD9" s="72">
        <f t="shared" si="8"/>
        <v>2.7777777777777776E-2</v>
      </c>
      <c r="AE9" s="72">
        <f t="shared" si="9"/>
        <v>0</v>
      </c>
      <c r="AF9" s="65">
        <f t="shared" si="13"/>
        <v>0.27777777777777773</v>
      </c>
    </row>
    <row r="10" spans="1:32" x14ac:dyDescent="0.2">
      <c r="A10" s="28">
        <v>5</v>
      </c>
      <c r="B10" s="5" t="s">
        <v>37</v>
      </c>
      <c r="C10" s="156" t="s">
        <v>14</v>
      </c>
      <c r="D10" s="25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v>1</v>
      </c>
      <c r="M10" s="7">
        <v>1</v>
      </c>
      <c r="N10" s="7">
        <v>1</v>
      </c>
      <c r="O10" s="7">
        <v>1</v>
      </c>
      <c r="P10" s="7">
        <v>1</v>
      </c>
      <c r="Q10" s="7">
        <f t="shared" si="10"/>
        <v>12</v>
      </c>
      <c r="R10" s="6">
        <v>3</v>
      </c>
      <c r="S10" s="67">
        <f t="shared" si="0"/>
        <v>0.33333333333333331</v>
      </c>
      <c r="T10" s="72">
        <f t="shared" si="1"/>
        <v>2.7777777777777776E-2</v>
      </c>
      <c r="U10" s="72">
        <f t="shared" si="2"/>
        <v>2.7777777777777776E-2</v>
      </c>
      <c r="V10" s="72">
        <f t="shared" si="3"/>
        <v>2.7777777777777776E-2</v>
      </c>
      <c r="W10" s="72">
        <f t="shared" si="11"/>
        <v>2.7777777777777776E-2</v>
      </c>
      <c r="X10" s="72">
        <f t="shared" si="4"/>
        <v>2.7777777777777776E-2</v>
      </c>
      <c r="Y10" s="72">
        <f t="shared" si="5"/>
        <v>2.7777777777777776E-2</v>
      </c>
      <c r="Z10" s="72">
        <f t="shared" si="6"/>
        <v>2.7777777777777776E-2</v>
      </c>
      <c r="AA10" s="72">
        <f t="shared" si="12"/>
        <v>2.7777777777777776E-2</v>
      </c>
      <c r="AB10" s="72">
        <f t="shared" si="7"/>
        <v>2.7777777777777776E-2</v>
      </c>
      <c r="AC10" s="72">
        <f t="shared" si="8"/>
        <v>2.7777777777777776E-2</v>
      </c>
      <c r="AD10" s="72">
        <f t="shared" si="8"/>
        <v>2.7777777777777776E-2</v>
      </c>
      <c r="AE10" s="72">
        <f t="shared" si="9"/>
        <v>2.7777777777777776E-2</v>
      </c>
      <c r="AF10" s="65">
        <f t="shared" si="13"/>
        <v>0.33333333333333331</v>
      </c>
    </row>
    <row r="11" spans="1:32" x14ac:dyDescent="0.2">
      <c r="A11" s="28">
        <v>6</v>
      </c>
      <c r="B11" s="5" t="s">
        <v>25</v>
      </c>
      <c r="C11" s="156" t="s">
        <v>14</v>
      </c>
      <c r="D11" s="25">
        <v>1</v>
      </c>
      <c r="E11" s="7">
        <v>1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  <c r="K11" s="7">
        <v>1</v>
      </c>
      <c r="L11" s="7">
        <v>1</v>
      </c>
      <c r="M11" s="7">
        <v>1</v>
      </c>
      <c r="N11" s="7">
        <v>1</v>
      </c>
      <c r="O11" s="7">
        <v>1</v>
      </c>
      <c r="P11" s="7">
        <v>1</v>
      </c>
      <c r="Q11" s="7">
        <f t="shared" si="10"/>
        <v>12</v>
      </c>
      <c r="R11" s="6">
        <v>0.5</v>
      </c>
      <c r="S11" s="67">
        <f t="shared" si="0"/>
        <v>2</v>
      </c>
      <c r="T11" s="72">
        <f t="shared" si="1"/>
        <v>0.16666666666666666</v>
      </c>
      <c r="U11" s="72">
        <f t="shared" si="2"/>
        <v>0.16666666666666666</v>
      </c>
      <c r="V11" s="72">
        <f t="shared" si="3"/>
        <v>0.16666666666666666</v>
      </c>
      <c r="W11" s="72">
        <f t="shared" si="11"/>
        <v>0.16666666666666666</v>
      </c>
      <c r="X11" s="72">
        <f t="shared" si="4"/>
        <v>0.16666666666666666</v>
      </c>
      <c r="Y11" s="72">
        <f t="shared" si="5"/>
        <v>0.16666666666666666</v>
      </c>
      <c r="Z11" s="72">
        <f t="shared" si="6"/>
        <v>0.16666666666666666</v>
      </c>
      <c r="AA11" s="72">
        <f t="shared" si="12"/>
        <v>0.16666666666666666</v>
      </c>
      <c r="AB11" s="72">
        <f t="shared" si="7"/>
        <v>0.16666666666666666</v>
      </c>
      <c r="AC11" s="72">
        <f t="shared" si="8"/>
        <v>0.16666666666666666</v>
      </c>
      <c r="AD11" s="72">
        <f t="shared" si="8"/>
        <v>0.16666666666666666</v>
      </c>
      <c r="AE11" s="72">
        <f t="shared" si="9"/>
        <v>0.16666666666666666</v>
      </c>
      <c r="AF11" s="65">
        <f t="shared" si="13"/>
        <v>2</v>
      </c>
    </row>
    <row r="12" spans="1:32" x14ac:dyDescent="0.2">
      <c r="A12" s="28">
        <v>7</v>
      </c>
      <c r="B12" s="8" t="s">
        <v>26</v>
      </c>
      <c r="C12" s="157" t="s">
        <v>14</v>
      </c>
      <c r="D12" s="26">
        <v>1</v>
      </c>
      <c r="E12" s="10">
        <v>1</v>
      </c>
      <c r="F12" s="10">
        <v>1</v>
      </c>
      <c r="G12" s="10">
        <v>1</v>
      </c>
      <c r="H12" s="10">
        <v>1</v>
      </c>
      <c r="I12" s="10">
        <v>1</v>
      </c>
      <c r="J12" s="10">
        <v>1</v>
      </c>
      <c r="K12" s="10">
        <v>1</v>
      </c>
      <c r="L12" s="10">
        <v>1</v>
      </c>
      <c r="M12" s="10">
        <v>1</v>
      </c>
      <c r="N12" s="10">
        <v>1</v>
      </c>
      <c r="O12" s="10">
        <v>1</v>
      </c>
      <c r="P12" s="10">
        <v>1</v>
      </c>
      <c r="Q12" s="10">
        <f t="shared" si="10"/>
        <v>12</v>
      </c>
      <c r="R12" s="9">
        <v>5</v>
      </c>
      <c r="S12" s="67">
        <f t="shared" si="0"/>
        <v>0.2</v>
      </c>
      <c r="T12" s="72">
        <f t="shared" si="1"/>
        <v>1.6666666666666666E-2</v>
      </c>
      <c r="U12" s="72">
        <f t="shared" si="2"/>
        <v>1.6666666666666666E-2</v>
      </c>
      <c r="V12" s="72">
        <f t="shared" si="3"/>
        <v>1.6666666666666666E-2</v>
      </c>
      <c r="W12" s="72">
        <f t="shared" si="11"/>
        <v>1.6666666666666666E-2</v>
      </c>
      <c r="X12" s="72">
        <f t="shared" si="4"/>
        <v>1.6666666666666666E-2</v>
      </c>
      <c r="Y12" s="72">
        <f t="shared" si="5"/>
        <v>1.6666666666666666E-2</v>
      </c>
      <c r="Z12" s="72">
        <f t="shared" si="6"/>
        <v>1.6666666666666666E-2</v>
      </c>
      <c r="AA12" s="72">
        <f t="shared" si="12"/>
        <v>1.6666666666666666E-2</v>
      </c>
      <c r="AB12" s="72">
        <f t="shared" si="7"/>
        <v>1.6666666666666666E-2</v>
      </c>
      <c r="AC12" s="72">
        <f t="shared" si="8"/>
        <v>1.6666666666666666E-2</v>
      </c>
      <c r="AD12" s="72">
        <f t="shared" si="8"/>
        <v>1.6666666666666666E-2</v>
      </c>
      <c r="AE12" s="72">
        <f t="shared" si="9"/>
        <v>1.6666666666666666E-2</v>
      </c>
      <c r="AF12" s="65">
        <f t="shared" si="13"/>
        <v>0.20000000000000004</v>
      </c>
    </row>
    <row r="13" spans="1:32" x14ac:dyDescent="0.2">
      <c r="A13" s="28">
        <v>8</v>
      </c>
      <c r="B13" s="8" t="s">
        <v>27</v>
      </c>
      <c r="C13" s="157" t="s">
        <v>14</v>
      </c>
      <c r="D13" s="26">
        <v>1</v>
      </c>
      <c r="E13" s="7">
        <v>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>
        <v>1</v>
      </c>
      <c r="L13" s="7">
        <v>1</v>
      </c>
      <c r="M13" s="7">
        <v>1</v>
      </c>
      <c r="N13" s="7">
        <v>1</v>
      </c>
      <c r="O13" s="7">
        <v>1</v>
      </c>
      <c r="P13" s="7">
        <v>1</v>
      </c>
      <c r="Q13" s="10">
        <f t="shared" si="10"/>
        <v>12</v>
      </c>
      <c r="R13" s="9">
        <v>5</v>
      </c>
      <c r="S13" s="67">
        <f t="shared" si="0"/>
        <v>0.2</v>
      </c>
      <c r="T13" s="72">
        <f t="shared" si="1"/>
        <v>1.6666666666666666E-2</v>
      </c>
      <c r="U13" s="72">
        <f t="shared" si="2"/>
        <v>1.6666666666666666E-2</v>
      </c>
      <c r="V13" s="72">
        <f t="shared" si="3"/>
        <v>1.6666666666666666E-2</v>
      </c>
      <c r="W13" s="72">
        <f t="shared" si="11"/>
        <v>1.6666666666666666E-2</v>
      </c>
      <c r="X13" s="72">
        <f t="shared" si="4"/>
        <v>1.6666666666666666E-2</v>
      </c>
      <c r="Y13" s="72">
        <f t="shared" si="5"/>
        <v>1.6666666666666666E-2</v>
      </c>
      <c r="Z13" s="72">
        <f t="shared" si="6"/>
        <v>1.6666666666666666E-2</v>
      </c>
      <c r="AA13" s="72">
        <f t="shared" si="12"/>
        <v>1.6666666666666666E-2</v>
      </c>
      <c r="AB13" s="72">
        <f t="shared" si="7"/>
        <v>1.6666666666666666E-2</v>
      </c>
      <c r="AC13" s="72">
        <f t="shared" si="8"/>
        <v>1.6666666666666666E-2</v>
      </c>
      <c r="AD13" s="72">
        <f t="shared" si="8"/>
        <v>1.6666666666666666E-2</v>
      </c>
      <c r="AE13" s="72">
        <f t="shared" si="9"/>
        <v>1.6666666666666666E-2</v>
      </c>
      <c r="AF13" s="65">
        <f t="shared" si="13"/>
        <v>0.20000000000000004</v>
      </c>
    </row>
    <row r="14" spans="1:32" ht="33.75" x14ac:dyDescent="0.2">
      <c r="A14" s="28">
        <v>9</v>
      </c>
      <c r="B14" s="8" t="s">
        <v>28</v>
      </c>
      <c r="C14" s="157" t="s">
        <v>14</v>
      </c>
      <c r="D14" s="26">
        <v>1</v>
      </c>
      <c r="E14" s="10">
        <v>2</v>
      </c>
      <c r="F14" s="10">
        <v>2</v>
      </c>
      <c r="G14" s="10">
        <v>2</v>
      </c>
      <c r="H14" s="10">
        <v>2</v>
      </c>
      <c r="I14" s="10">
        <v>2</v>
      </c>
      <c r="J14" s="10">
        <v>2</v>
      </c>
      <c r="K14" s="10">
        <v>2</v>
      </c>
      <c r="L14" s="10">
        <v>2</v>
      </c>
      <c r="M14" s="7">
        <v>2</v>
      </c>
      <c r="N14" s="10">
        <v>2</v>
      </c>
      <c r="O14" s="10">
        <v>2</v>
      </c>
      <c r="P14" s="7">
        <v>2</v>
      </c>
      <c r="Q14" s="10">
        <f t="shared" si="10"/>
        <v>24</v>
      </c>
      <c r="R14" s="9">
        <v>1</v>
      </c>
      <c r="S14" s="67">
        <f t="shared" si="0"/>
        <v>1</v>
      </c>
      <c r="T14" s="72">
        <f t="shared" si="1"/>
        <v>0.16666666666666666</v>
      </c>
      <c r="U14" s="72">
        <f t="shared" si="2"/>
        <v>0.16666666666666666</v>
      </c>
      <c r="V14" s="72">
        <f t="shared" si="3"/>
        <v>0.16666666666666666</v>
      </c>
      <c r="W14" s="72">
        <f t="shared" si="11"/>
        <v>0.16666666666666666</v>
      </c>
      <c r="X14" s="72">
        <f t="shared" si="4"/>
        <v>0.16666666666666666</v>
      </c>
      <c r="Y14" s="72">
        <f t="shared" si="5"/>
        <v>0.16666666666666666</v>
      </c>
      <c r="Z14" s="72">
        <f t="shared" si="6"/>
        <v>0.16666666666666666</v>
      </c>
      <c r="AA14" s="72">
        <f t="shared" si="12"/>
        <v>0.16666666666666666</v>
      </c>
      <c r="AB14" s="72">
        <f t="shared" si="7"/>
        <v>0.16666666666666666</v>
      </c>
      <c r="AC14" s="72">
        <f t="shared" si="8"/>
        <v>0.16666666666666666</v>
      </c>
      <c r="AD14" s="72">
        <f t="shared" si="8"/>
        <v>0.16666666666666666</v>
      </c>
      <c r="AE14" s="72">
        <f t="shared" si="9"/>
        <v>0.16666666666666666</v>
      </c>
      <c r="AF14" s="65">
        <f t="shared" si="13"/>
        <v>2</v>
      </c>
    </row>
    <row r="15" spans="1:32" x14ac:dyDescent="0.2">
      <c r="A15" s="28">
        <v>10</v>
      </c>
      <c r="B15" s="8" t="s">
        <v>30</v>
      </c>
      <c r="C15" s="157" t="s">
        <v>29</v>
      </c>
      <c r="D15" s="26">
        <v>1</v>
      </c>
      <c r="E15" s="10">
        <v>2</v>
      </c>
      <c r="F15" s="10">
        <v>2</v>
      </c>
      <c r="G15" s="10">
        <v>2</v>
      </c>
      <c r="H15" s="10">
        <v>2</v>
      </c>
      <c r="I15" s="10">
        <v>2</v>
      </c>
      <c r="J15" s="10">
        <v>2</v>
      </c>
      <c r="K15" s="10">
        <v>2</v>
      </c>
      <c r="L15" s="10">
        <v>2</v>
      </c>
      <c r="M15" s="10">
        <v>2</v>
      </c>
      <c r="N15" s="10">
        <v>2</v>
      </c>
      <c r="O15" s="10">
        <v>2</v>
      </c>
      <c r="P15" s="10">
        <v>2</v>
      </c>
      <c r="Q15" s="10">
        <f t="shared" si="10"/>
        <v>24</v>
      </c>
      <c r="R15" s="9">
        <v>0.5</v>
      </c>
      <c r="S15" s="67">
        <f t="shared" si="0"/>
        <v>2</v>
      </c>
      <c r="T15" s="72">
        <f t="shared" si="1"/>
        <v>0.33333333333333331</v>
      </c>
      <c r="U15" s="72">
        <f t="shared" si="2"/>
        <v>0.33333333333333331</v>
      </c>
      <c r="V15" s="72">
        <f t="shared" si="3"/>
        <v>0.33333333333333331</v>
      </c>
      <c r="W15" s="72">
        <f t="shared" si="11"/>
        <v>0.33333333333333331</v>
      </c>
      <c r="X15" s="72">
        <f t="shared" si="4"/>
        <v>0.33333333333333331</v>
      </c>
      <c r="Y15" s="72">
        <f t="shared" si="5"/>
        <v>0.33333333333333331</v>
      </c>
      <c r="Z15" s="72">
        <f t="shared" si="6"/>
        <v>0.33333333333333331</v>
      </c>
      <c r="AA15" s="72">
        <f t="shared" si="12"/>
        <v>0.33333333333333331</v>
      </c>
      <c r="AB15" s="72">
        <f t="shared" si="7"/>
        <v>0.33333333333333331</v>
      </c>
      <c r="AC15" s="72">
        <f t="shared" si="8"/>
        <v>0.33333333333333331</v>
      </c>
      <c r="AD15" s="72">
        <f t="shared" si="8"/>
        <v>0.33333333333333331</v>
      </c>
      <c r="AE15" s="72">
        <f t="shared" si="9"/>
        <v>0.33333333333333331</v>
      </c>
      <c r="AF15" s="65">
        <f t="shared" si="13"/>
        <v>4</v>
      </c>
    </row>
    <row r="16" spans="1:32" x14ac:dyDescent="0.2">
      <c r="A16" s="28">
        <v>11</v>
      </c>
      <c r="B16" s="8" t="s">
        <v>31</v>
      </c>
      <c r="C16" s="157" t="s">
        <v>29</v>
      </c>
      <c r="D16" s="27">
        <v>1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10">
        <v>3</v>
      </c>
      <c r="K16" s="10">
        <v>3</v>
      </c>
      <c r="L16" s="10">
        <v>3</v>
      </c>
      <c r="M16" s="10">
        <v>3</v>
      </c>
      <c r="N16" s="10">
        <v>3</v>
      </c>
      <c r="O16" s="10">
        <v>3</v>
      </c>
      <c r="P16" s="10">
        <v>3</v>
      </c>
      <c r="Q16" s="10">
        <f t="shared" si="10"/>
        <v>36</v>
      </c>
      <c r="R16" s="9">
        <v>1</v>
      </c>
      <c r="S16" s="67">
        <f t="shared" si="0"/>
        <v>1</v>
      </c>
      <c r="T16" s="72">
        <f t="shared" si="1"/>
        <v>0.25</v>
      </c>
      <c r="U16" s="72">
        <f t="shared" si="2"/>
        <v>0.25</v>
      </c>
      <c r="V16" s="72">
        <f t="shared" si="3"/>
        <v>0.25</v>
      </c>
      <c r="W16" s="72">
        <f t="shared" si="11"/>
        <v>0.25</v>
      </c>
      <c r="X16" s="72">
        <f t="shared" si="4"/>
        <v>0.25</v>
      </c>
      <c r="Y16" s="72">
        <f t="shared" si="5"/>
        <v>0.25</v>
      </c>
      <c r="Z16" s="72">
        <f t="shared" si="6"/>
        <v>0.25</v>
      </c>
      <c r="AA16" s="72">
        <f t="shared" si="12"/>
        <v>0.25</v>
      </c>
      <c r="AB16" s="72">
        <f t="shared" si="7"/>
        <v>0.25</v>
      </c>
      <c r="AC16" s="72">
        <f t="shared" si="8"/>
        <v>0.25</v>
      </c>
      <c r="AD16" s="72">
        <f t="shared" si="8"/>
        <v>0.25</v>
      </c>
      <c r="AE16" s="72">
        <f t="shared" si="9"/>
        <v>0.25</v>
      </c>
      <c r="AF16" s="65">
        <f t="shared" si="13"/>
        <v>3</v>
      </c>
    </row>
    <row r="17" spans="1:32" x14ac:dyDescent="0.2">
      <c r="A17" s="28">
        <v>12</v>
      </c>
      <c r="B17" s="8" t="s">
        <v>32</v>
      </c>
      <c r="C17" s="157" t="s">
        <v>14</v>
      </c>
      <c r="D17" s="26">
        <v>1</v>
      </c>
      <c r="E17" s="10">
        <v>1</v>
      </c>
      <c r="F17" s="10">
        <v>1</v>
      </c>
      <c r="G17" s="10">
        <v>1</v>
      </c>
      <c r="H17" s="10">
        <v>1</v>
      </c>
      <c r="I17" s="10">
        <v>1</v>
      </c>
      <c r="J17" s="10">
        <v>1</v>
      </c>
      <c r="K17" s="10">
        <v>1</v>
      </c>
      <c r="L17" s="10">
        <v>1</v>
      </c>
      <c r="M17" s="10">
        <v>1</v>
      </c>
      <c r="N17" s="10">
        <v>1</v>
      </c>
      <c r="O17" s="10">
        <v>1</v>
      </c>
      <c r="P17" s="10">
        <v>1</v>
      </c>
      <c r="Q17" s="10">
        <f t="shared" si="10"/>
        <v>12</v>
      </c>
      <c r="R17" s="9">
        <v>4</v>
      </c>
      <c r="S17" s="67">
        <f t="shared" si="0"/>
        <v>0.25</v>
      </c>
      <c r="T17" s="72">
        <f t="shared" si="1"/>
        <v>2.0833333333333332E-2</v>
      </c>
      <c r="U17" s="72">
        <f t="shared" si="2"/>
        <v>2.0833333333333332E-2</v>
      </c>
      <c r="V17" s="72">
        <f t="shared" si="3"/>
        <v>2.0833333333333332E-2</v>
      </c>
      <c r="W17" s="72">
        <f t="shared" si="11"/>
        <v>2.0833333333333332E-2</v>
      </c>
      <c r="X17" s="72">
        <f t="shared" si="4"/>
        <v>2.0833333333333332E-2</v>
      </c>
      <c r="Y17" s="72">
        <f t="shared" si="5"/>
        <v>2.0833333333333332E-2</v>
      </c>
      <c r="Z17" s="72">
        <f t="shared" si="6"/>
        <v>2.0833333333333332E-2</v>
      </c>
      <c r="AA17" s="72">
        <f t="shared" si="12"/>
        <v>2.0833333333333332E-2</v>
      </c>
      <c r="AB17" s="72">
        <f t="shared" si="7"/>
        <v>2.0833333333333332E-2</v>
      </c>
      <c r="AC17" s="72">
        <f t="shared" si="8"/>
        <v>2.0833333333333332E-2</v>
      </c>
      <c r="AD17" s="72">
        <f t="shared" si="8"/>
        <v>2.0833333333333332E-2</v>
      </c>
      <c r="AE17" s="72">
        <f t="shared" si="9"/>
        <v>2.0833333333333332E-2</v>
      </c>
      <c r="AF17" s="65">
        <f t="shared" si="13"/>
        <v>0.25</v>
      </c>
    </row>
    <row r="18" spans="1:32" x14ac:dyDescent="0.2">
      <c r="A18" s="28">
        <v>13</v>
      </c>
      <c r="B18" s="8" t="s">
        <v>102</v>
      </c>
      <c r="C18" s="157" t="s">
        <v>14</v>
      </c>
      <c r="D18" s="26">
        <v>1</v>
      </c>
      <c r="E18" s="10">
        <v>2</v>
      </c>
      <c r="F18" s="10">
        <v>2</v>
      </c>
      <c r="G18" s="10">
        <v>2</v>
      </c>
      <c r="H18" s="10">
        <v>2</v>
      </c>
      <c r="I18" s="10">
        <v>2</v>
      </c>
      <c r="J18" s="10">
        <v>2</v>
      </c>
      <c r="K18" s="10">
        <v>2</v>
      </c>
      <c r="L18" s="10">
        <v>2</v>
      </c>
      <c r="M18" s="7">
        <v>2</v>
      </c>
      <c r="N18" s="10">
        <v>2</v>
      </c>
      <c r="O18" s="10">
        <v>2</v>
      </c>
      <c r="P18" s="7">
        <v>2</v>
      </c>
      <c r="Q18" s="10">
        <f t="shared" si="10"/>
        <v>24</v>
      </c>
      <c r="R18" s="9">
        <v>2</v>
      </c>
      <c r="S18" s="67">
        <f t="shared" si="0"/>
        <v>0.5</v>
      </c>
      <c r="T18" s="72">
        <f t="shared" si="1"/>
        <v>8.3333333333333329E-2</v>
      </c>
      <c r="U18" s="72">
        <f t="shared" si="2"/>
        <v>8.3333333333333329E-2</v>
      </c>
      <c r="V18" s="72">
        <f t="shared" si="3"/>
        <v>8.3333333333333329E-2</v>
      </c>
      <c r="W18" s="72">
        <f t="shared" si="11"/>
        <v>8.3333333333333329E-2</v>
      </c>
      <c r="X18" s="72">
        <f t="shared" si="4"/>
        <v>8.3333333333333329E-2</v>
      </c>
      <c r="Y18" s="72">
        <f t="shared" si="5"/>
        <v>8.3333333333333329E-2</v>
      </c>
      <c r="Z18" s="72">
        <f t="shared" si="6"/>
        <v>8.3333333333333329E-2</v>
      </c>
      <c r="AA18" s="72">
        <f t="shared" si="12"/>
        <v>8.3333333333333329E-2</v>
      </c>
      <c r="AB18" s="72">
        <f t="shared" si="7"/>
        <v>8.3333333333333329E-2</v>
      </c>
      <c r="AC18" s="72">
        <f t="shared" si="8"/>
        <v>8.3333333333333329E-2</v>
      </c>
      <c r="AD18" s="72">
        <f t="shared" si="8"/>
        <v>8.3333333333333329E-2</v>
      </c>
      <c r="AE18" s="72">
        <f t="shared" si="9"/>
        <v>8.3333333333333329E-2</v>
      </c>
      <c r="AF18" s="65">
        <f t="shared" si="13"/>
        <v>1</v>
      </c>
    </row>
    <row r="19" spans="1:32" x14ac:dyDescent="0.2">
      <c r="A19" s="28">
        <v>14</v>
      </c>
      <c r="B19" s="8" t="s">
        <v>33</v>
      </c>
      <c r="C19" s="157" t="s">
        <v>14</v>
      </c>
      <c r="D19" s="26">
        <v>1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>
        <v>1</v>
      </c>
      <c r="M19" s="7">
        <v>1</v>
      </c>
      <c r="N19" s="7">
        <v>1</v>
      </c>
      <c r="O19" s="7">
        <v>1</v>
      </c>
      <c r="P19" s="7">
        <v>1</v>
      </c>
      <c r="Q19" s="10">
        <f t="shared" si="10"/>
        <v>12</v>
      </c>
      <c r="R19" s="9">
        <v>2</v>
      </c>
      <c r="S19" s="67">
        <f t="shared" si="0"/>
        <v>0.5</v>
      </c>
      <c r="T19" s="72">
        <f t="shared" si="1"/>
        <v>4.1666666666666664E-2</v>
      </c>
      <c r="U19" s="72">
        <f t="shared" si="2"/>
        <v>4.1666666666666664E-2</v>
      </c>
      <c r="V19" s="72">
        <f t="shared" si="3"/>
        <v>4.1666666666666664E-2</v>
      </c>
      <c r="W19" s="72">
        <f t="shared" si="11"/>
        <v>4.1666666666666664E-2</v>
      </c>
      <c r="X19" s="72">
        <f t="shared" si="4"/>
        <v>4.1666666666666664E-2</v>
      </c>
      <c r="Y19" s="72">
        <f t="shared" si="5"/>
        <v>4.1666666666666664E-2</v>
      </c>
      <c r="Z19" s="72">
        <f t="shared" si="6"/>
        <v>4.1666666666666664E-2</v>
      </c>
      <c r="AA19" s="72">
        <f t="shared" si="12"/>
        <v>4.1666666666666664E-2</v>
      </c>
      <c r="AB19" s="72">
        <f t="shared" si="7"/>
        <v>4.1666666666666664E-2</v>
      </c>
      <c r="AC19" s="72">
        <f t="shared" si="8"/>
        <v>4.1666666666666664E-2</v>
      </c>
      <c r="AD19" s="72">
        <f t="shared" si="8"/>
        <v>4.1666666666666664E-2</v>
      </c>
      <c r="AE19" s="72">
        <f t="shared" si="9"/>
        <v>4.1666666666666664E-2</v>
      </c>
      <c r="AF19" s="65">
        <f t="shared" si="13"/>
        <v>0.5</v>
      </c>
    </row>
    <row r="20" spans="1:32" x14ac:dyDescent="0.2">
      <c r="A20" s="28">
        <v>15</v>
      </c>
      <c r="B20" s="8" t="s">
        <v>34</v>
      </c>
      <c r="C20" s="157" t="s">
        <v>14</v>
      </c>
      <c r="D20" s="26">
        <v>1</v>
      </c>
      <c r="E20" s="10">
        <v>1</v>
      </c>
      <c r="F20" s="10">
        <v>1</v>
      </c>
      <c r="G20" s="10">
        <v>1</v>
      </c>
      <c r="H20" s="10">
        <v>1</v>
      </c>
      <c r="I20" s="10">
        <v>1</v>
      </c>
      <c r="J20" s="10">
        <v>1</v>
      </c>
      <c r="K20" s="10">
        <v>1</v>
      </c>
      <c r="L20" s="10">
        <v>1</v>
      </c>
      <c r="M20" s="10">
        <v>1</v>
      </c>
      <c r="N20" s="10">
        <v>1</v>
      </c>
      <c r="O20" s="10">
        <v>1</v>
      </c>
      <c r="P20" s="10">
        <v>1</v>
      </c>
      <c r="Q20" s="10">
        <f t="shared" si="10"/>
        <v>12</v>
      </c>
      <c r="R20" s="9">
        <v>2</v>
      </c>
      <c r="S20" s="67">
        <f t="shared" si="0"/>
        <v>0.5</v>
      </c>
      <c r="T20" s="72">
        <f t="shared" si="1"/>
        <v>4.1666666666666664E-2</v>
      </c>
      <c r="U20" s="72">
        <f t="shared" si="2"/>
        <v>4.1666666666666664E-2</v>
      </c>
      <c r="V20" s="72">
        <f t="shared" si="3"/>
        <v>4.1666666666666664E-2</v>
      </c>
      <c r="W20" s="72">
        <f t="shared" si="11"/>
        <v>4.1666666666666664E-2</v>
      </c>
      <c r="X20" s="72">
        <f t="shared" si="4"/>
        <v>4.1666666666666664E-2</v>
      </c>
      <c r="Y20" s="72">
        <f t="shared" si="5"/>
        <v>4.1666666666666664E-2</v>
      </c>
      <c r="Z20" s="72">
        <f t="shared" si="6"/>
        <v>4.1666666666666664E-2</v>
      </c>
      <c r="AA20" s="72">
        <f t="shared" si="12"/>
        <v>4.1666666666666664E-2</v>
      </c>
      <c r="AB20" s="72">
        <f t="shared" si="7"/>
        <v>4.1666666666666664E-2</v>
      </c>
      <c r="AC20" s="72">
        <f t="shared" si="8"/>
        <v>4.1666666666666664E-2</v>
      </c>
      <c r="AD20" s="72">
        <f t="shared" si="8"/>
        <v>4.1666666666666664E-2</v>
      </c>
      <c r="AE20" s="72">
        <f t="shared" si="9"/>
        <v>4.1666666666666664E-2</v>
      </c>
      <c r="AF20" s="65">
        <f t="shared" si="13"/>
        <v>0.5</v>
      </c>
    </row>
    <row r="21" spans="1:32" x14ac:dyDescent="0.2">
      <c r="A21" s="28">
        <v>16</v>
      </c>
      <c r="B21" s="8" t="s">
        <v>35</v>
      </c>
      <c r="C21" s="157" t="s">
        <v>14</v>
      </c>
      <c r="D21" s="26">
        <v>1</v>
      </c>
      <c r="E21" s="10">
        <v>1</v>
      </c>
      <c r="F21" s="10">
        <v>1</v>
      </c>
      <c r="G21" s="10">
        <v>1</v>
      </c>
      <c r="H21" s="10">
        <v>1</v>
      </c>
      <c r="I21" s="10">
        <v>1</v>
      </c>
      <c r="J21" s="10">
        <v>1</v>
      </c>
      <c r="K21" s="10">
        <v>1</v>
      </c>
      <c r="L21" s="10">
        <v>1</v>
      </c>
      <c r="M21" s="10">
        <v>1</v>
      </c>
      <c r="N21" s="10">
        <v>1</v>
      </c>
      <c r="O21" s="10">
        <v>1</v>
      </c>
      <c r="P21" s="10">
        <v>1</v>
      </c>
      <c r="Q21" s="10">
        <f t="shared" si="10"/>
        <v>12</v>
      </c>
      <c r="R21" s="9">
        <v>3</v>
      </c>
      <c r="S21" s="67">
        <f t="shared" si="0"/>
        <v>0.33333333333333331</v>
      </c>
      <c r="T21" s="72">
        <f t="shared" si="1"/>
        <v>2.7777777777777776E-2</v>
      </c>
      <c r="U21" s="72">
        <f t="shared" si="2"/>
        <v>2.7777777777777776E-2</v>
      </c>
      <c r="V21" s="72">
        <f t="shared" si="3"/>
        <v>2.7777777777777776E-2</v>
      </c>
      <c r="W21" s="72">
        <f t="shared" si="11"/>
        <v>2.7777777777777776E-2</v>
      </c>
      <c r="X21" s="72">
        <f t="shared" si="4"/>
        <v>2.7777777777777776E-2</v>
      </c>
      <c r="Y21" s="72">
        <f t="shared" si="5"/>
        <v>2.7777777777777776E-2</v>
      </c>
      <c r="Z21" s="72">
        <f t="shared" si="6"/>
        <v>2.7777777777777776E-2</v>
      </c>
      <c r="AA21" s="72">
        <f t="shared" si="12"/>
        <v>2.7777777777777776E-2</v>
      </c>
      <c r="AB21" s="72">
        <f t="shared" si="7"/>
        <v>2.7777777777777776E-2</v>
      </c>
      <c r="AC21" s="72">
        <f t="shared" si="8"/>
        <v>2.7777777777777776E-2</v>
      </c>
      <c r="AD21" s="72">
        <f t="shared" si="8"/>
        <v>2.7777777777777776E-2</v>
      </c>
      <c r="AE21" s="72">
        <f t="shared" si="9"/>
        <v>2.7777777777777776E-2</v>
      </c>
      <c r="AF21" s="65">
        <f t="shared" si="13"/>
        <v>0.33333333333333331</v>
      </c>
    </row>
    <row r="22" spans="1:32" ht="33.75" x14ac:dyDescent="0.2">
      <c r="A22" s="28">
        <v>17</v>
      </c>
      <c r="B22" s="8" t="s">
        <v>60</v>
      </c>
      <c r="C22" s="157" t="s">
        <v>29</v>
      </c>
      <c r="D22" s="26">
        <v>1</v>
      </c>
      <c r="E22" s="10">
        <v>2</v>
      </c>
      <c r="F22" s="10">
        <v>2</v>
      </c>
      <c r="G22" s="10">
        <v>2</v>
      </c>
      <c r="H22" s="10">
        <v>2</v>
      </c>
      <c r="I22" s="10">
        <v>2</v>
      </c>
      <c r="J22" s="10">
        <v>2</v>
      </c>
      <c r="K22" s="10">
        <v>2</v>
      </c>
      <c r="L22" s="10">
        <v>2</v>
      </c>
      <c r="M22" s="10">
        <v>2</v>
      </c>
      <c r="N22" s="10">
        <v>2</v>
      </c>
      <c r="O22" s="10">
        <v>2</v>
      </c>
      <c r="P22" s="10">
        <v>2</v>
      </c>
      <c r="Q22" s="10">
        <f t="shared" si="10"/>
        <v>24</v>
      </c>
      <c r="R22" s="9">
        <v>1</v>
      </c>
      <c r="S22" s="67">
        <f t="shared" si="0"/>
        <v>1</v>
      </c>
      <c r="T22" s="72">
        <f t="shared" si="1"/>
        <v>0.16666666666666666</v>
      </c>
      <c r="U22" s="72">
        <f t="shared" si="2"/>
        <v>0.16666666666666666</v>
      </c>
      <c r="V22" s="72">
        <f t="shared" si="3"/>
        <v>0.16666666666666666</v>
      </c>
      <c r="W22" s="72">
        <f t="shared" si="11"/>
        <v>0.16666666666666666</v>
      </c>
      <c r="X22" s="72">
        <f t="shared" si="4"/>
        <v>0.16666666666666666</v>
      </c>
      <c r="Y22" s="72">
        <f t="shared" si="5"/>
        <v>0.16666666666666666</v>
      </c>
      <c r="Z22" s="72">
        <f t="shared" si="6"/>
        <v>0.16666666666666666</v>
      </c>
      <c r="AA22" s="72">
        <f t="shared" si="12"/>
        <v>0.16666666666666666</v>
      </c>
      <c r="AB22" s="72">
        <f t="shared" si="7"/>
        <v>0.16666666666666666</v>
      </c>
      <c r="AC22" s="72">
        <f t="shared" si="8"/>
        <v>0.16666666666666666</v>
      </c>
      <c r="AD22" s="72">
        <f t="shared" si="8"/>
        <v>0.16666666666666666</v>
      </c>
      <c r="AE22" s="72">
        <f t="shared" si="9"/>
        <v>0.16666666666666666</v>
      </c>
      <c r="AF22" s="65">
        <f t="shared" si="13"/>
        <v>2</v>
      </c>
    </row>
    <row r="23" spans="1:32" x14ac:dyDescent="0.2">
      <c r="A23" s="28">
        <v>18</v>
      </c>
      <c r="B23" s="79" t="s">
        <v>94</v>
      </c>
      <c r="C23" s="157" t="s">
        <v>29</v>
      </c>
      <c r="D23" s="26">
        <v>1</v>
      </c>
      <c r="E23" s="7">
        <v>0</v>
      </c>
      <c r="F23" s="7">
        <v>1</v>
      </c>
      <c r="G23" s="7">
        <v>0</v>
      </c>
      <c r="H23" s="7">
        <v>1</v>
      </c>
      <c r="I23" s="7">
        <v>0</v>
      </c>
      <c r="J23" s="7">
        <v>0</v>
      </c>
      <c r="K23" s="7">
        <v>0</v>
      </c>
      <c r="L23" s="7">
        <v>1</v>
      </c>
      <c r="M23" s="10">
        <v>0</v>
      </c>
      <c r="N23" s="7">
        <v>0</v>
      </c>
      <c r="O23" s="7">
        <v>1</v>
      </c>
      <c r="P23" s="10">
        <v>0</v>
      </c>
      <c r="Q23" s="10">
        <f t="shared" si="10"/>
        <v>4</v>
      </c>
      <c r="R23" s="9">
        <v>5</v>
      </c>
      <c r="S23" s="67">
        <f t="shared" si="0"/>
        <v>0.2</v>
      </c>
      <c r="T23" s="72">
        <f t="shared" si="1"/>
        <v>0</v>
      </c>
      <c r="U23" s="72">
        <f t="shared" si="2"/>
        <v>1.6666666666666666E-2</v>
      </c>
      <c r="V23" s="72">
        <f t="shared" si="3"/>
        <v>0</v>
      </c>
      <c r="W23" s="72">
        <f t="shared" si="11"/>
        <v>1.6666666666666666E-2</v>
      </c>
      <c r="X23" s="72">
        <f t="shared" si="4"/>
        <v>0</v>
      </c>
      <c r="Y23" s="72">
        <f t="shared" si="5"/>
        <v>0</v>
      </c>
      <c r="Z23" s="72">
        <f t="shared" si="6"/>
        <v>0</v>
      </c>
      <c r="AA23" s="72">
        <f t="shared" si="12"/>
        <v>1.6666666666666666E-2</v>
      </c>
      <c r="AB23" s="72">
        <f t="shared" si="7"/>
        <v>0</v>
      </c>
      <c r="AC23" s="72">
        <f t="shared" si="8"/>
        <v>0</v>
      </c>
      <c r="AD23" s="72">
        <f t="shared" si="8"/>
        <v>1.6666666666666666E-2</v>
      </c>
      <c r="AE23" s="72">
        <f t="shared" si="9"/>
        <v>0</v>
      </c>
      <c r="AF23" s="65">
        <f t="shared" si="13"/>
        <v>6.6666666666666666E-2</v>
      </c>
    </row>
    <row r="24" spans="1:32" x14ac:dyDescent="0.2">
      <c r="A24" s="28">
        <v>19</v>
      </c>
      <c r="B24" s="79" t="s">
        <v>103</v>
      </c>
      <c r="C24" s="157" t="s">
        <v>14</v>
      </c>
      <c r="D24" s="26">
        <v>1</v>
      </c>
      <c r="E24" s="7">
        <v>0</v>
      </c>
      <c r="F24" s="7">
        <v>1</v>
      </c>
      <c r="G24" s="7">
        <v>0</v>
      </c>
      <c r="H24" s="7">
        <v>1</v>
      </c>
      <c r="I24" s="7">
        <v>0</v>
      </c>
      <c r="J24" s="7">
        <v>0</v>
      </c>
      <c r="K24" s="7">
        <v>0</v>
      </c>
      <c r="L24" s="7">
        <v>1</v>
      </c>
      <c r="M24" s="10">
        <v>0</v>
      </c>
      <c r="N24" s="7">
        <v>0</v>
      </c>
      <c r="O24" s="7">
        <v>1</v>
      </c>
      <c r="P24" s="10">
        <v>0</v>
      </c>
      <c r="Q24" s="10">
        <f t="shared" si="10"/>
        <v>4</v>
      </c>
      <c r="R24" s="9">
        <v>5</v>
      </c>
      <c r="S24" s="67">
        <f t="shared" ref="S24:S26" si="14">1/R24</f>
        <v>0.2</v>
      </c>
      <c r="T24" s="72">
        <f t="shared" si="1"/>
        <v>0</v>
      </c>
      <c r="U24" s="72">
        <f t="shared" si="2"/>
        <v>1.6666666666666666E-2</v>
      </c>
      <c r="V24" s="72">
        <f>+$S24*G24*$D24/12</f>
        <v>0</v>
      </c>
      <c r="W24" s="72">
        <f t="shared" si="11"/>
        <v>1.6666666666666666E-2</v>
      </c>
      <c r="X24" s="72">
        <f t="shared" ref="X24:Z26" si="15">+$S24*I24*$D24/12</f>
        <v>0</v>
      </c>
      <c r="Y24" s="72">
        <f t="shared" si="15"/>
        <v>0</v>
      </c>
      <c r="Z24" s="72">
        <f t="shared" si="15"/>
        <v>0</v>
      </c>
      <c r="AA24" s="72">
        <f t="shared" si="12"/>
        <v>1.6666666666666666E-2</v>
      </c>
      <c r="AB24" s="72">
        <f t="shared" ref="AB24:AC26" si="16">+$S24*M24*$D24/12</f>
        <v>0</v>
      </c>
      <c r="AC24" s="72">
        <f t="shared" si="16"/>
        <v>0</v>
      </c>
      <c r="AD24" s="72">
        <f t="shared" ref="AD24:AD26" si="17">+$S24*O24*$D24/12</f>
        <v>1.6666666666666666E-2</v>
      </c>
      <c r="AE24" s="72">
        <f>+$S24*P24*$D24/12</f>
        <v>0</v>
      </c>
      <c r="AF24" s="65">
        <f>+D24*Q24*S24/12</f>
        <v>6.6666666666666666E-2</v>
      </c>
    </row>
    <row r="25" spans="1:32" x14ac:dyDescent="0.2">
      <c r="A25" s="28">
        <v>20</v>
      </c>
      <c r="B25" s="79" t="s">
        <v>95</v>
      </c>
      <c r="C25" s="157" t="s">
        <v>14</v>
      </c>
      <c r="D25" s="26">
        <v>1</v>
      </c>
      <c r="E25" s="7">
        <v>0</v>
      </c>
      <c r="F25" s="7">
        <v>1</v>
      </c>
      <c r="G25" s="7">
        <v>0</v>
      </c>
      <c r="H25" s="7">
        <v>1</v>
      </c>
      <c r="I25" s="7">
        <v>0</v>
      </c>
      <c r="J25" s="7">
        <v>0</v>
      </c>
      <c r="K25" s="7">
        <v>0</v>
      </c>
      <c r="L25" s="7">
        <v>1</v>
      </c>
      <c r="M25" s="10">
        <v>0</v>
      </c>
      <c r="N25" s="7">
        <v>0</v>
      </c>
      <c r="O25" s="7">
        <v>1</v>
      </c>
      <c r="P25" s="10">
        <v>0</v>
      </c>
      <c r="Q25" s="10">
        <f t="shared" si="10"/>
        <v>4</v>
      </c>
      <c r="R25" s="9">
        <v>5</v>
      </c>
      <c r="S25" s="67">
        <f t="shared" si="14"/>
        <v>0.2</v>
      </c>
      <c r="T25" s="72">
        <f t="shared" si="1"/>
        <v>0</v>
      </c>
      <c r="U25" s="72">
        <f t="shared" si="2"/>
        <v>1.6666666666666666E-2</v>
      </c>
      <c r="V25" s="72">
        <f>+$S25*G25*$D25/12</f>
        <v>0</v>
      </c>
      <c r="W25" s="72">
        <f t="shared" si="11"/>
        <v>1.6666666666666666E-2</v>
      </c>
      <c r="X25" s="72">
        <f t="shared" si="15"/>
        <v>0</v>
      </c>
      <c r="Y25" s="72">
        <f t="shared" si="15"/>
        <v>0</v>
      </c>
      <c r="Z25" s="72">
        <f t="shared" si="15"/>
        <v>0</v>
      </c>
      <c r="AA25" s="72">
        <f t="shared" si="12"/>
        <v>1.6666666666666666E-2</v>
      </c>
      <c r="AB25" s="72">
        <f t="shared" si="16"/>
        <v>0</v>
      </c>
      <c r="AC25" s="72">
        <f t="shared" si="16"/>
        <v>0</v>
      </c>
      <c r="AD25" s="72">
        <f t="shared" si="17"/>
        <v>1.6666666666666666E-2</v>
      </c>
      <c r="AE25" s="72">
        <f>+$S25*P25*$D25/12</f>
        <v>0</v>
      </c>
      <c r="AF25" s="65">
        <f>+D25*Q25*S25/12</f>
        <v>6.6666666666666666E-2</v>
      </c>
    </row>
    <row r="26" spans="1:32" x14ac:dyDescent="0.2">
      <c r="A26" s="28">
        <v>21</v>
      </c>
      <c r="B26" s="79" t="s">
        <v>96</v>
      </c>
      <c r="C26" s="157" t="s">
        <v>14</v>
      </c>
      <c r="D26" s="26">
        <v>1</v>
      </c>
      <c r="E26" s="7">
        <v>0</v>
      </c>
      <c r="F26" s="7">
        <v>1</v>
      </c>
      <c r="G26" s="7">
        <v>0</v>
      </c>
      <c r="H26" s="7">
        <v>1</v>
      </c>
      <c r="I26" s="7">
        <v>0</v>
      </c>
      <c r="J26" s="7">
        <v>0</v>
      </c>
      <c r="K26" s="7">
        <v>0</v>
      </c>
      <c r="L26" s="7">
        <v>1</v>
      </c>
      <c r="M26" s="10">
        <v>0</v>
      </c>
      <c r="N26" s="7">
        <v>0</v>
      </c>
      <c r="O26" s="7">
        <v>1</v>
      </c>
      <c r="P26" s="10">
        <v>0</v>
      </c>
      <c r="Q26" s="10">
        <f t="shared" si="10"/>
        <v>4</v>
      </c>
      <c r="R26" s="9">
        <v>5</v>
      </c>
      <c r="S26" s="67">
        <f t="shared" si="14"/>
        <v>0.2</v>
      </c>
      <c r="T26" s="72">
        <f t="shared" si="1"/>
        <v>0</v>
      </c>
      <c r="U26" s="72">
        <f t="shared" si="2"/>
        <v>1.6666666666666666E-2</v>
      </c>
      <c r="V26" s="72">
        <f>+$S26*G26*$D26/12</f>
        <v>0</v>
      </c>
      <c r="W26" s="72">
        <f t="shared" si="11"/>
        <v>1.6666666666666666E-2</v>
      </c>
      <c r="X26" s="72">
        <f t="shared" si="15"/>
        <v>0</v>
      </c>
      <c r="Y26" s="72">
        <f t="shared" si="15"/>
        <v>0</v>
      </c>
      <c r="Z26" s="72">
        <f t="shared" si="15"/>
        <v>0</v>
      </c>
      <c r="AA26" s="72">
        <f t="shared" si="12"/>
        <v>1.6666666666666666E-2</v>
      </c>
      <c r="AB26" s="72">
        <f t="shared" si="16"/>
        <v>0</v>
      </c>
      <c r="AC26" s="72">
        <f t="shared" si="16"/>
        <v>0</v>
      </c>
      <c r="AD26" s="72">
        <f t="shared" si="17"/>
        <v>1.6666666666666666E-2</v>
      </c>
      <c r="AE26" s="72">
        <f>+$S26*P26*$D26/12</f>
        <v>0</v>
      </c>
      <c r="AF26" s="65">
        <f>+D26*Q26*S26/12</f>
        <v>6.6666666666666666E-2</v>
      </c>
    </row>
    <row r="27" spans="1:32" ht="13.5" thickBot="1" x14ac:dyDescent="0.25">
      <c r="A27" s="40"/>
      <c r="B27" s="41"/>
      <c r="C27" s="42"/>
      <c r="D27" s="43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2"/>
      <c r="S27" s="69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66"/>
    </row>
    <row r="28" spans="1:32" ht="13.5" thickBot="1" x14ac:dyDescent="0.25">
      <c r="A28" s="29" t="s">
        <v>0</v>
      </c>
      <c r="B28" s="30" t="s">
        <v>13</v>
      </c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0" t="s">
        <v>0</v>
      </c>
    </row>
    <row r="29" spans="1:32" x14ac:dyDescent="0.2">
      <c r="A29" s="35">
        <v>1</v>
      </c>
      <c r="B29" s="36" t="s">
        <v>104</v>
      </c>
      <c r="C29" s="37" t="s">
        <v>14</v>
      </c>
      <c r="D29" s="38">
        <v>1</v>
      </c>
      <c r="E29" s="39">
        <v>1</v>
      </c>
      <c r="F29" s="39">
        <v>1</v>
      </c>
      <c r="G29" s="39">
        <v>1</v>
      </c>
      <c r="H29" s="39">
        <v>1</v>
      </c>
      <c r="I29" s="39">
        <v>1</v>
      </c>
      <c r="J29" s="39">
        <v>1</v>
      </c>
      <c r="K29" s="39">
        <v>1</v>
      </c>
      <c r="L29" s="39">
        <v>1</v>
      </c>
      <c r="M29" s="39">
        <v>0</v>
      </c>
      <c r="N29" s="39">
        <v>1</v>
      </c>
      <c r="O29" s="39">
        <v>1</v>
      </c>
      <c r="P29" s="39">
        <v>0</v>
      </c>
      <c r="Q29" s="39">
        <f t="shared" ref="Q29:Q33" si="18">SUM(E29:P29)</f>
        <v>10</v>
      </c>
      <c r="R29" s="37">
        <v>3</v>
      </c>
      <c r="S29" s="161">
        <f t="shared" ref="S29:S33" si="19">1/R29</f>
        <v>0.33333333333333331</v>
      </c>
      <c r="T29" s="77">
        <f t="shared" ref="T29:T33" si="20">+$S29*E29*$D29/12</f>
        <v>2.7777777777777776E-2</v>
      </c>
      <c r="U29" s="77">
        <f t="shared" ref="U29:U33" si="21">+$S29*F29*$D29/12</f>
        <v>2.7777777777777776E-2</v>
      </c>
      <c r="V29" s="77">
        <f t="shared" ref="V29:V33" si="22">+$S29*G29*$D29/12</f>
        <v>2.7777777777777776E-2</v>
      </c>
      <c r="W29" s="77">
        <f t="shared" ref="W29:W33" si="23">+$S29*H29*$D29/12</f>
        <v>2.7777777777777776E-2</v>
      </c>
      <c r="X29" s="77">
        <f t="shared" ref="X29:X33" si="24">+$S29*I29*$D29/12</f>
        <v>2.7777777777777776E-2</v>
      </c>
      <c r="Y29" s="77">
        <f t="shared" ref="Y29:Y33" si="25">+$S29*J29*$D29/12</f>
        <v>2.7777777777777776E-2</v>
      </c>
      <c r="Z29" s="77">
        <f t="shared" ref="Z29:Z33" si="26">+$S29*K29*$D29/12</f>
        <v>2.7777777777777776E-2</v>
      </c>
      <c r="AA29" s="77">
        <f t="shared" ref="AA29:AA33" si="27">+$S29*L29*$D29/12</f>
        <v>2.7777777777777776E-2</v>
      </c>
      <c r="AB29" s="77">
        <f t="shared" ref="AB29:AB33" si="28">+$S29*M29*$D29/12</f>
        <v>0</v>
      </c>
      <c r="AC29" s="77">
        <f t="shared" ref="AC29:AC33" si="29">+$S29*N29*$D29/12</f>
        <v>2.7777777777777776E-2</v>
      </c>
      <c r="AD29" s="77">
        <f t="shared" ref="AD29:AD33" si="30">+$S29*O29*$D29/12</f>
        <v>2.7777777777777776E-2</v>
      </c>
      <c r="AE29" s="77">
        <f t="shared" ref="AE29:AE33" si="31">+$S29*P29*$D29/12</f>
        <v>0</v>
      </c>
      <c r="AF29" s="78">
        <f>+D29*Q29*S29/12</f>
        <v>0.27777777777777773</v>
      </c>
    </row>
    <row r="30" spans="1:32" ht="22.5" x14ac:dyDescent="0.2">
      <c r="A30" s="159">
        <v>2</v>
      </c>
      <c r="B30" s="8" t="s">
        <v>105</v>
      </c>
      <c r="C30" s="157" t="s">
        <v>14</v>
      </c>
      <c r="D30" s="26">
        <v>1</v>
      </c>
      <c r="E30" s="7">
        <v>0</v>
      </c>
      <c r="F30" s="7">
        <v>1</v>
      </c>
      <c r="G30" s="7">
        <v>0</v>
      </c>
      <c r="H30" s="7">
        <v>1</v>
      </c>
      <c r="I30" s="7">
        <v>0</v>
      </c>
      <c r="J30" s="7">
        <v>0</v>
      </c>
      <c r="K30" s="7">
        <v>0</v>
      </c>
      <c r="L30" s="7">
        <v>1</v>
      </c>
      <c r="M30" s="10">
        <v>0</v>
      </c>
      <c r="N30" s="7">
        <v>0</v>
      </c>
      <c r="O30" s="7">
        <v>1</v>
      </c>
      <c r="P30" s="10">
        <v>0</v>
      </c>
      <c r="Q30" s="10">
        <f t="shared" si="18"/>
        <v>4</v>
      </c>
      <c r="R30" s="9">
        <v>10</v>
      </c>
      <c r="S30" s="67">
        <f t="shared" si="19"/>
        <v>0.1</v>
      </c>
      <c r="T30" s="72">
        <f t="shared" si="20"/>
        <v>0</v>
      </c>
      <c r="U30" s="72">
        <f t="shared" si="21"/>
        <v>8.3333333333333332E-3</v>
      </c>
      <c r="V30" s="72">
        <f t="shared" si="22"/>
        <v>0</v>
      </c>
      <c r="W30" s="72">
        <f t="shared" si="23"/>
        <v>8.3333333333333332E-3</v>
      </c>
      <c r="X30" s="72">
        <f t="shared" si="24"/>
        <v>0</v>
      </c>
      <c r="Y30" s="72">
        <f t="shared" si="25"/>
        <v>0</v>
      </c>
      <c r="Z30" s="72">
        <f t="shared" si="26"/>
        <v>0</v>
      </c>
      <c r="AA30" s="72">
        <f t="shared" si="27"/>
        <v>8.3333333333333332E-3</v>
      </c>
      <c r="AB30" s="72">
        <f t="shared" si="28"/>
        <v>0</v>
      </c>
      <c r="AC30" s="72">
        <f t="shared" si="29"/>
        <v>0</v>
      </c>
      <c r="AD30" s="72">
        <f t="shared" si="30"/>
        <v>8.3333333333333332E-3</v>
      </c>
      <c r="AE30" s="72">
        <f t="shared" si="31"/>
        <v>0</v>
      </c>
      <c r="AF30" s="65">
        <f t="shared" ref="AF30:AF33" si="32">+D30*Q30*S30/12</f>
        <v>3.3333333333333333E-2</v>
      </c>
    </row>
    <row r="31" spans="1:32" ht="22.5" x14ac:dyDescent="0.2">
      <c r="A31" s="159">
        <v>3</v>
      </c>
      <c r="B31" s="8" t="s">
        <v>106</v>
      </c>
      <c r="C31" s="157" t="s">
        <v>14</v>
      </c>
      <c r="D31" s="26">
        <v>1</v>
      </c>
      <c r="E31" s="7">
        <v>0</v>
      </c>
      <c r="F31" s="7">
        <v>1</v>
      </c>
      <c r="G31" s="7">
        <v>0</v>
      </c>
      <c r="H31" s="7">
        <v>1</v>
      </c>
      <c r="I31" s="7">
        <v>0</v>
      </c>
      <c r="J31" s="7">
        <v>0</v>
      </c>
      <c r="K31" s="7">
        <v>0</v>
      </c>
      <c r="L31" s="7">
        <v>1</v>
      </c>
      <c r="M31" s="10">
        <v>0</v>
      </c>
      <c r="N31" s="7">
        <v>0</v>
      </c>
      <c r="O31" s="7">
        <v>1</v>
      </c>
      <c r="P31" s="10">
        <v>0</v>
      </c>
      <c r="Q31" s="10">
        <f t="shared" si="18"/>
        <v>4</v>
      </c>
      <c r="R31" s="9">
        <v>10</v>
      </c>
      <c r="S31" s="67">
        <f t="shared" si="19"/>
        <v>0.1</v>
      </c>
      <c r="T31" s="72">
        <f t="shared" si="20"/>
        <v>0</v>
      </c>
      <c r="U31" s="72">
        <f t="shared" si="21"/>
        <v>8.3333333333333332E-3</v>
      </c>
      <c r="V31" s="72">
        <f t="shared" si="22"/>
        <v>0</v>
      </c>
      <c r="W31" s="72">
        <f t="shared" si="23"/>
        <v>8.3333333333333332E-3</v>
      </c>
      <c r="X31" s="72">
        <f t="shared" si="24"/>
        <v>0</v>
      </c>
      <c r="Y31" s="72">
        <f t="shared" si="25"/>
        <v>0</v>
      </c>
      <c r="Z31" s="72">
        <f t="shared" si="26"/>
        <v>0</v>
      </c>
      <c r="AA31" s="72">
        <f t="shared" si="27"/>
        <v>8.3333333333333332E-3</v>
      </c>
      <c r="AB31" s="72">
        <f t="shared" si="28"/>
        <v>0</v>
      </c>
      <c r="AC31" s="72">
        <f t="shared" si="29"/>
        <v>0</v>
      </c>
      <c r="AD31" s="72">
        <f t="shared" si="30"/>
        <v>8.3333333333333332E-3</v>
      </c>
      <c r="AE31" s="72">
        <f t="shared" si="31"/>
        <v>0</v>
      </c>
      <c r="AF31" s="65">
        <f t="shared" si="32"/>
        <v>3.3333333333333333E-2</v>
      </c>
    </row>
    <row r="32" spans="1:32" x14ac:dyDescent="0.2">
      <c r="A32" s="159">
        <v>4</v>
      </c>
      <c r="B32" s="79" t="s">
        <v>107</v>
      </c>
      <c r="C32" s="157" t="s">
        <v>14</v>
      </c>
      <c r="D32" s="158">
        <v>1</v>
      </c>
      <c r="E32" s="10">
        <v>0</v>
      </c>
      <c r="F32" s="10">
        <v>1</v>
      </c>
      <c r="G32" s="10">
        <v>0</v>
      </c>
      <c r="H32" s="10">
        <v>1</v>
      </c>
      <c r="I32" s="10">
        <v>0</v>
      </c>
      <c r="J32" s="10">
        <v>0</v>
      </c>
      <c r="K32" s="10">
        <v>0</v>
      </c>
      <c r="L32" s="10">
        <v>1</v>
      </c>
      <c r="M32" s="10">
        <v>0</v>
      </c>
      <c r="N32" s="10">
        <v>0</v>
      </c>
      <c r="O32" s="10">
        <v>1</v>
      </c>
      <c r="P32" s="10">
        <v>0</v>
      </c>
      <c r="Q32" s="10">
        <f t="shared" si="18"/>
        <v>4</v>
      </c>
      <c r="R32" s="9">
        <v>10</v>
      </c>
      <c r="S32" s="67">
        <f t="shared" si="19"/>
        <v>0.1</v>
      </c>
      <c r="T32" s="72">
        <f t="shared" si="20"/>
        <v>0</v>
      </c>
      <c r="U32" s="72">
        <f t="shared" si="21"/>
        <v>8.3333333333333332E-3</v>
      </c>
      <c r="V32" s="72">
        <f t="shared" si="22"/>
        <v>0</v>
      </c>
      <c r="W32" s="160">
        <f t="shared" si="23"/>
        <v>8.3333333333333332E-3</v>
      </c>
      <c r="X32" s="160">
        <f t="shared" si="24"/>
        <v>0</v>
      </c>
      <c r="Y32" s="160">
        <f t="shared" si="25"/>
        <v>0</v>
      </c>
      <c r="Z32" s="160">
        <f t="shared" si="26"/>
        <v>0</v>
      </c>
      <c r="AA32" s="160">
        <f t="shared" si="27"/>
        <v>8.3333333333333332E-3</v>
      </c>
      <c r="AB32" s="160">
        <f t="shared" si="28"/>
        <v>0</v>
      </c>
      <c r="AC32" s="160">
        <f t="shared" si="29"/>
        <v>0</v>
      </c>
      <c r="AD32" s="160">
        <f t="shared" si="30"/>
        <v>8.3333333333333332E-3</v>
      </c>
      <c r="AE32" s="160">
        <f t="shared" si="31"/>
        <v>0</v>
      </c>
      <c r="AF32" s="65">
        <f t="shared" si="32"/>
        <v>3.3333333333333333E-2</v>
      </c>
    </row>
    <row r="33" spans="1:32" x14ac:dyDescent="0.2">
      <c r="A33" s="159">
        <v>5</v>
      </c>
      <c r="B33" s="79" t="s">
        <v>108</v>
      </c>
      <c r="C33" s="157" t="s">
        <v>14</v>
      </c>
      <c r="D33" s="158">
        <v>1</v>
      </c>
      <c r="E33" s="10">
        <v>0</v>
      </c>
      <c r="F33" s="10">
        <v>1</v>
      </c>
      <c r="G33" s="10">
        <v>0</v>
      </c>
      <c r="H33" s="10">
        <v>1</v>
      </c>
      <c r="I33" s="10">
        <v>0</v>
      </c>
      <c r="J33" s="10">
        <v>0</v>
      </c>
      <c r="K33" s="10">
        <v>0</v>
      </c>
      <c r="L33" s="10">
        <v>1</v>
      </c>
      <c r="M33" s="10">
        <v>0</v>
      </c>
      <c r="N33" s="10">
        <v>0</v>
      </c>
      <c r="O33" s="10">
        <v>1</v>
      </c>
      <c r="P33" s="10">
        <v>0</v>
      </c>
      <c r="Q33" s="10">
        <f t="shared" si="18"/>
        <v>4</v>
      </c>
      <c r="R33" s="9">
        <v>10</v>
      </c>
      <c r="S33" s="67">
        <f t="shared" si="19"/>
        <v>0.1</v>
      </c>
      <c r="T33" s="72">
        <f t="shared" si="20"/>
        <v>0</v>
      </c>
      <c r="U33" s="72">
        <f t="shared" si="21"/>
        <v>8.3333333333333332E-3</v>
      </c>
      <c r="V33" s="72">
        <f t="shared" si="22"/>
        <v>0</v>
      </c>
      <c r="W33" s="160">
        <f t="shared" si="23"/>
        <v>8.3333333333333332E-3</v>
      </c>
      <c r="X33" s="160">
        <f t="shared" si="24"/>
        <v>0</v>
      </c>
      <c r="Y33" s="160">
        <f t="shared" si="25"/>
        <v>0</v>
      </c>
      <c r="Z33" s="160">
        <f t="shared" si="26"/>
        <v>0</v>
      </c>
      <c r="AA33" s="160">
        <f t="shared" si="27"/>
        <v>8.3333333333333332E-3</v>
      </c>
      <c r="AB33" s="160">
        <f t="shared" si="28"/>
        <v>0</v>
      </c>
      <c r="AC33" s="160">
        <f t="shared" si="29"/>
        <v>0</v>
      </c>
      <c r="AD33" s="160">
        <f t="shared" si="30"/>
        <v>8.3333333333333332E-3</v>
      </c>
      <c r="AE33" s="160">
        <f t="shared" si="31"/>
        <v>0</v>
      </c>
      <c r="AF33" s="65">
        <f t="shared" si="32"/>
        <v>3.3333333333333333E-2</v>
      </c>
    </row>
    <row r="34" spans="1:32" ht="13.5" thickBot="1" x14ac:dyDescent="0.25">
      <c r="A34" s="68"/>
      <c r="B34" s="79"/>
      <c r="C34" s="80"/>
      <c r="D34" s="81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0"/>
      <c r="S34" s="83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5"/>
    </row>
    <row r="35" spans="1:32" ht="13.5" thickBot="1" x14ac:dyDescent="0.25">
      <c r="A35" s="92"/>
      <c r="B35" s="93"/>
      <c r="C35" s="86"/>
      <c r="D35" s="87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6"/>
      <c r="S35" s="89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1"/>
    </row>
    <row r="36" spans="1:32" ht="13.5" thickBot="1" x14ac:dyDescent="0.25">
      <c r="A36" s="178" t="s">
        <v>46</v>
      </c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80"/>
      <c r="T36" s="75">
        <f t="shared" ref="T36:AF36" si="33">SUM(T6:T34)</f>
        <v>1.4708333333333332</v>
      </c>
      <c r="U36" s="75">
        <f t="shared" si="33"/>
        <v>1.543055555555555</v>
      </c>
      <c r="V36" s="75">
        <f t="shared" si="33"/>
        <v>1.4708333333333332</v>
      </c>
      <c r="W36" s="75">
        <f t="shared" si="33"/>
        <v>1.543055555555555</v>
      </c>
      <c r="X36" s="75">
        <f t="shared" si="33"/>
        <v>1.4708333333333332</v>
      </c>
      <c r="Y36" s="75">
        <f t="shared" si="33"/>
        <v>1.4708333333333332</v>
      </c>
      <c r="Z36" s="75">
        <f t="shared" si="33"/>
        <v>1.4708333333333332</v>
      </c>
      <c r="AA36" s="75">
        <f t="shared" si="33"/>
        <v>1.543055555555555</v>
      </c>
      <c r="AB36" s="75">
        <f t="shared" si="33"/>
        <v>1.3875</v>
      </c>
      <c r="AC36" s="75">
        <f t="shared" si="33"/>
        <v>1.4708333333333332</v>
      </c>
      <c r="AD36" s="75">
        <f t="shared" si="33"/>
        <v>1.543055555555555</v>
      </c>
      <c r="AE36" s="75">
        <f t="shared" si="33"/>
        <v>1.3875</v>
      </c>
      <c r="AF36" s="76">
        <f t="shared" si="33"/>
        <v>17.772222222222229</v>
      </c>
    </row>
    <row r="37" spans="1:32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</sheetData>
  <mergeCells count="2">
    <mergeCell ref="A1:AF1"/>
    <mergeCell ref="A36:S36"/>
  </mergeCells>
  <phoneticPr fontId="13" type="noConversion"/>
  <pageMargins left="0.74803149606299213" right="0.74803149606299213" top="0.98425196850393704" bottom="0.98425196850393704" header="0" footer="0"/>
  <pageSetup scale="4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75"/>
  <sheetViews>
    <sheetView topLeftCell="A46" zoomScaleNormal="100" workbookViewId="0">
      <selection activeCell="C56" sqref="C56"/>
    </sheetView>
  </sheetViews>
  <sheetFormatPr baseColWidth="10" defaultRowHeight="12.75" x14ac:dyDescent="0.2"/>
  <cols>
    <col min="1" max="1" width="28.42578125" customWidth="1"/>
    <col min="2" max="2" width="46" customWidth="1"/>
    <col min="3" max="3" width="28.28515625" customWidth="1"/>
  </cols>
  <sheetData>
    <row r="1" spans="1:3" ht="18" x14ac:dyDescent="0.25">
      <c r="A1" s="4" t="s">
        <v>44</v>
      </c>
      <c r="B1" s="11"/>
      <c r="C1" s="11"/>
    </row>
    <row r="2" spans="1:3" ht="13.5" thickBot="1" x14ac:dyDescent="0.25">
      <c r="B2" s="11"/>
      <c r="C2" s="11"/>
    </row>
    <row r="3" spans="1:3" ht="26.25" thickBot="1" x14ac:dyDescent="0.25">
      <c r="A3" s="153" t="s">
        <v>43</v>
      </c>
      <c r="B3" s="151" t="s">
        <v>39</v>
      </c>
      <c r="C3" s="152" t="s">
        <v>78</v>
      </c>
    </row>
    <row r="4" spans="1:3" x14ac:dyDescent="0.2">
      <c r="A4" s="17"/>
      <c r="B4" s="18"/>
      <c r="C4" s="19"/>
    </row>
    <row r="5" spans="1:3" x14ac:dyDescent="0.2">
      <c r="A5" s="16" t="s">
        <v>68</v>
      </c>
      <c r="B5" s="12" t="s">
        <v>42</v>
      </c>
      <c r="C5" s="45">
        <v>1</v>
      </c>
    </row>
    <row r="6" spans="1:3" x14ac:dyDescent="0.2">
      <c r="A6" s="16" t="s">
        <v>68</v>
      </c>
      <c r="B6" s="12" t="s">
        <v>50</v>
      </c>
      <c r="C6" s="45">
        <v>1</v>
      </c>
    </row>
    <row r="7" spans="1:3" x14ac:dyDescent="0.2">
      <c r="A7" s="16" t="s">
        <v>68</v>
      </c>
      <c r="B7" s="12" t="s">
        <v>48</v>
      </c>
      <c r="C7" s="45">
        <v>1</v>
      </c>
    </row>
    <row r="8" spans="1:3" x14ac:dyDescent="0.2">
      <c r="A8" s="16" t="s">
        <v>68</v>
      </c>
      <c r="B8" s="12" t="s">
        <v>38</v>
      </c>
      <c r="C8" s="45">
        <v>1</v>
      </c>
    </row>
    <row r="9" spans="1:3" x14ac:dyDescent="0.2">
      <c r="A9" s="16" t="s">
        <v>68</v>
      </c>
      <c r="B9" s="13" t="s">
        <v>51</v>
      </c>
      <c r="C9" s="45">
        <v>1</v>
      </c>
    </row>
    <row r="10" spans="1:3" x14ac:dyDescent="0.2">
      <c r="A10" s="16" t="s">
        <v>68</v>
      </c>
      <c r="B10" s="13" t="s">
        <v>41</v>
      </c>
      <c r="C10" s="45">
        <v>1</v>
      </c>
    </row>
    <row r="11" spans="1:3" x14ac:dyDescent="0.2">
      <c r="A11" s="16" t="s">
        <v>68</v>
      </c>
      <c r="B11" s="201" t="s">
        <v>112</v>
      </c>
      <c r="C11" s="46">
        <v>1</v>
      </c>
    </row>
    <row r="12" spans="1:3" x14ac:dyDescent="0.2">
      <c r="A12" s="181" t="s">
        <v>62</v>
      </c>
      <c r="B12" s="182"/>
      <c r="C12" s="21">
        <f>SUM(C5:C11)</f>
        <v>7</v>
      </c>
    </row>
    <row r="13" spans="1:3" x14ac:dyDescent="0.2">
      <c r="A13" s="15" t="s">
        <v>69</v>
      </c>
      <c r="B13" s="127" t="s">
        <v>42</v>
      </c>
      <c r="C13" s="128">
        <v>1</v>
      </c>
    </row>
    <row r="14" spans="1:3" x14ac:dyDescent="0.2">
      <c r="A14" s="15" t="s">
        <v>69</v>
      </c>
      <c r="B14" s="129" t="s">
        <v>50</v>
      </c>
      <c r="C14" s="130">
        <v>1</v>
      </c>
    </row>
    <row r="15" spans="1:3" x14ac:dyDescent="0.2">
      <c r="A15" s="15" t="s">
        <v>69</v>
      </c>
      <c r="B15" s="129" t="s">
        <v>48</v>
      </c>
      <c r="C15" s="130">
        <v>1</v>
      </c>
    </row>
    <row r="16" spans="1:3" x14ac:dyDescent="0.2">
      <c r="A16" s="15" t="s">
        <v>69</v>
      </c>
      <c r="B16" s="129" t="s">
        <v>38</v>
      </c>
      <c r="C16" s="130">
        <v>1</v>
      </c>
    </row>
    <row r="17" spans="1:3" x14ac:dyDescent="0.2">
      <c r="A17" s="15" t="s">
        <v>69</v>
      </c>
      <c r="B17" s="131" t="s">
        <v>51</v>
      </c>
      <c r="C17" s="130">
        <v>1</v>
      </c>
    </row>
    <row r="18" spans="1:3" x14ac:dyDescent="0.2">
      <c r="A18" s="15" t="s">
        <v>69</v>
      </c>
      <c r="B18" s="131" t="s">
        <v>41</v>
      </c>
      <c r="C18" s="130">
        <v>1</v>
      </c>
    </row>
    <row r="19" spans="1:3" x14ac:dyDescent="0.2">
      <c r="A19" s="15" t="s">
        <v>69</v>
      </c>
      <c r="B19" s="201" t="s">
        <v>112</v>
      </c>
      <c r="C19" s="132">
        <v>1</v>
      </c>
    </row>
    <row r="20" spans="1:3" x14ac:dyDescent="0.2">
      <c r="A20" s="181" t="s">
        <v>62</v>
      </c>
      <c r="B20" s="182"/>
      <c r="C20" s="21">
        <f>SUM(C13:C19)</f>
        <v>7</v>
      </c>
    </row>
    <row r="21" spans="1:3" x14ac:dyDescent="0.2">
      <c r="A21" s="106"/>
      <c r="B21" s="107"/>
      <c r="C21" s="21"/>
    </row>
    <row r="22" spans="1:3" x14ac:dyDescent="0.2">
      <c r="A22" s="15" t="s">
        <v>70</v>
      </c>
      <c r="B22" s="127" t="s">
        <v>42</v>
      </c>
      <c r="C22" s="128">
        <v>1</v>
      </c>
    </row>
    <row r="23" spans="1:3" x14ac:dyDescent="0.2">
      <c r="A23" s="15" t="s">
        <v>70</v>
      </c>
      <c r="B23" s="129" t="s">
        <v>50</v>
      </c>
      <c r="C23" s="130">
        <v>1</v>
      </c>
    </row>
    <row r="24" spans="1:3" x14ac:dyDescent="0.2">
      <c r="A24" s="15" t="s">
        <v>70</v>
      </c>
      <c r="B24" s="129" t="s">
        <v>48</v>
      </c>
      <c r="C24" s="130">
        <v>1</v>
      </c>
    </row>
    <row r="25" spans="1:3" x14ac:dyDescent="0.2">
      <c r="A25" s="15" t="s">
        <v>70</v>
      </c>
      <c r="B25" s="129" t="s">
        <v>38</v>
      </c>
      <c r="C25" s="130">
        <v>1</v>
      </c>
    </row>
    <row r="26" spans="1:3" x14ac:dyDescent="0.2">
      <c r="A26" s="15" t="s">
        <v>70</v>
      </c>
      <c r="B26" s="131" t="s">
        <v>51</v>
      </c>
      <c r="C26" s="130">
        <v>1</v>
      </c>
    </row>
    <row r="27" spans="1:3" x14ac:dyDescent="0.2">
      <c r="A27" s="15" t="s">
        <v>70</v>
      </c>
      <c r="B27" s="131" t="s">
        <v>41</v>
      </c>
      <c r="C27" s="130">
        <v>1</v>
      </c>
    </row>
    <row r="28" spans="1:3" x14ac:dyDescent="0.2">
      <c r="A28" s="15" t="s">
        <v>70</v>
      </c>
      <c r="B28" s="201" t="s">
        <v>112</v>
      </c>
      <c r="C28" s="132">
        <v>1</v>
      </c>
    </row>
    <row r="29" spans="1:3" x14ac:dyDescent="0.2">
      <c r="A29" s="181" t="s">
        <v>62</v>
      </c>
      <c r="B29" s="182"/>
      <c r="C29" s="21">
        <f>SUM(C22:C28)</f>
        <v>7</v>
      </c>
    </row>
    <row r="30" spans="1:3" x14ac:dyDescent="0.2">
      <c r="A30" s="15" t="s">
        <v>71</v>
      </c>
      <c r="B30" s="127" t="s">
        <v>42</v>
      </c>
      <c r="C30" s="128">
        <v>1</v>
      </c>
    </row>
    <row r="31" spans="1:3" x14ac:dyDescent="0.2">
      <c r="A31" s="15" t="s">
        <v>71</v>
      </c>
      <c r="B31" s="129" t="s">
        <v>50</v>
      </c>
      <c r="C31" s="130">
        <v>1</v>
      </c>
    </row>
    <row r="32" spans="1:3" x14ac:dyDescent="0.2">
      <c r="A32" s="15" t="s">
        <v>71</v>
      </c>
      <c r="B32" s="129" t="s">
        <v>48</v>
      </c>
      <c r="C32" s="130">
        <v>1</v>
      </c>
    </row>
    <row r="33" spans="1:3" x14ac:dyDescent="0.2">
      <c r="A33" s="15" t="s">
        <v>71</v>
      </c>
      <c r="B33" s="129" t="s">
        <v>38</v>
      </c>
      <c r="C33" s="130">
        <v>1</v>
      </c>
    </row>
    <row r="34" spans="1:3" x14ac:dyDescent="0.2">
      <c r="A34" s="15" t="s">
        <v>71</v>
      </c>
      <c r="B34" s="131" t="s">
        <v>51</v>
      </c>
      <c r="C34" s="130">
        <v>1</v>
      </c>
    </row>
    <row r="35" spans="1:3" x14ac:dyDescent="0.2">
      <c r="A35" s="15" t="s">
        <v>71</v>
      </c>
      <c r="B35" s="131" t="s">
        <v>41</v>
      </c>
      <c r="C35" s="130">
        <v>1</v>
      </c>
    </row>
    <row r="36" spans="1:3" x14ac:dyDescent="0.2">
      <c r="A36" s="15" t="s">
        <v>71</v>
      </c>
      <c r="B36" s="13" t="s">
        <v>67</v>
      </c>
      <c r="C36" s="45">
        <v>1</v>
      </c>
    </row>
    <row r="37" spans="1:3" x14ac:dyDescent="0.2">
      <c r="A37" s="15" t="s">
        <v>71</v>
      </c>
      <c r="B37" s="201" t="s">
        <v>112</v>
      </c>
      <c r="C37" s="132">
        <v>1</v>
      </c>
    </row>
    <row r="38" spans="1:3" x14ac:dyDescent="0.2">
      <c r="A38" s="181" t="s">
        <v>62</v>
      </c>
      <c r="B38" s="182"/>
      <c r="C38" s="21">
        <f>SUM(C30:C37)</f>
        <v>8</v>
      </c>
    </row>
    <row r="39" spans="1:3" x14ac:dyDescent="0.2">
      <c r="A39" s="16"/>
      <c r="B39" s="14"/>
      <c r="C39" s="21"/>
    </row>
    <row r="40" spans="1:3" x14ac:dyDescent="0.2">
      <c r="A40" s="15" t="s">
        <v>55</v>
      </c>
      <c r="B40" s="12" t="s">
        <v>42</v>
      </c>
      <c r="C40" s="45">
        <v>1</v>
      </c>
    </row>
    <row r="41" spans="1:3" x14ac:dyDescent="0.2">
      <c r="A41" s="15" t="s">
        <v>55</v>
      </c>
      <c r="B41" s="12" t="s">
        <v>50</v>
      </c>
      <c r="C41" s="45">
        <v>1</v>
      </c>
    </row>
    <row r="42" spans="1:3" x14ac:dyDescent="0.2">
      <c r="A42" s="15" t="s">
        <v>55</v>
      </c>
      <c r="B42" s="12" t="s">
        <v>48</v>
      </c>
      <c r="C42" s="45">
        <v>1</v>
      </c>
    </row>
    <row r="43" spans="1:3" x14ac:dyDescent="0.2">
      <c r="A43" s="15" t="s">
        <v>55</v>
      </c>
      <c r="B43" s="12" t="s">
        <v>38</v>
      </c>
      <c r="C43" s="45">
        <v>1</v>
      </c>
    </row>
    <row r="44" spans="1:3" x14ac:dyDescent="0.2">
      <c r="A44" s="15" t="s">
        <v>55</v>
      </c>
      <c r="B44" s="13" t="s">
        <v>51</v>
      </c>
      <c r="C44" s="45">
        <v>1</v>
      </c>
    </row>
    <row r="45" spans="1:3" x14ac:dyDescent="0.2">
      <c r="A45" s="15" t="s">
        <v>55</v>
      </c>
      <c r="B45" s="13" t="s">
        <v>41</v>
      </c>
      <c r="C45" s="45">
        <v>1</v>
      </c>
    </row>
    <row r="46" spans="1:3" x14ac:dyDescent="0.2">
      <c r="A46" s="15" t="s">
        <v>55</v>
      </c>
      <c r="B46" s="60" t="s">
        <v>52</v>
      </c>
      <c r="C46" s="46">
        <v>1</v>
      </c>
    </row>
    <row r="47" spans="1:3" x14ac:dyDescent="0.2">
      <c r="A47" s="181" t="s">
        <v>62</v>
      </c>
      <c r="B47" s="182"/>
      <c r="C47" s="21">
        <f>SUM(C40:C46)</f>
        <v>7</v>
      </c>
    </row>
    <row r="48" spans="1:3" x14ac:dyDescent="0.2">
      <c r="A48" s="123" t="s">
        <v>82</v>
      </c>
      <c r="B48" s="12" t="s">
        <v>42</v>
      </c>
      <c r="C48" s="45">
        <v>1</v>
      </c>
    </row>
    <row r="49" spans="1:3" x14ac:dyDescent="0.2">
      <c r="A49" s="123" t="s">
        <v>82</v>
      </c>
      <c r="B49" s="12" t="s">
        <v>50</v>
      </c>
      <c r="C49" s="45">
        <v>1</v>
      </c>
    </row>
    <row r="50" spans="1:3" x14ac:dyDescent="0.2">
      <c r="A50" s="123" t="s">
        <v>82</v>
      </c>
      <c r="B50" s="12" t="s">
        <v>48</v>
      </c>
      <c r="C50" s="45">
        <v>1</v>
      </c>
    </row>
    <row r="51" spans="1:3" x14ac:dyDescent="0.2">
      <c r="A51" s="123" t="s">
        <v>82</v>
      </c>
      <c r="B51" s="12" t="s">
        <v>38</v>
      </c>
      <c r="C51" s="45">
        <v>1</v>
      </c>
    </row>
    <row r="52" spans="1:3" x14ac:dyDescent="0.2">
      <c r="A52" s="123" t="s">
        <v>82</v>
      </c>
      <c r="B52" s="13" t="s">
        <v>51</v>
      </c>
      <c r="C52" s="45">
        <v>1</v>
      </c>
    </row>
    <row r="53" spans="1:3" x14ac:dyDescent="0.2">
      <c r="A53" s="123" t="s">
        <v>82</v>
      </c>
      <c r="B53" s="13" t="s">
        <v>41</v>
      </c>
      <c r="C53" s="45">
        <v>1</v>
      </c>
    </row>
    <row r="54" spans="1:3" x14ac:dyDescent="0.2">
      <c r="A54" s="123" t="s">
        <v>82</v>
      </c>
      <c r="B54" s="13" t="s">
        <v>67</v>
      </c>
      <c r="C54" s="45">
        <v>1</v>
      </c>
    </row>
    <row r="55" spans="1:3" x14ac:dyDescent="0.2">
      <c r="A55" s="123" t="s">
        <v>82</v>
      </c>
      <c r="B55" s="201" t="s">
        <v>112</v>
      </c>
      <c r="C55" s="46">
        <v>1</v>
      </c>
    </row>
    <row r="56" spans="1:3" x14ac:dyDescent="0.2">
      <c r="A56" s="181" t="s">
        <v>62</v>
      </c>
      <c r="B56" s="182"/>
      <c r="C56" s="21">
        <f>SUM(C48:C55)</f>
        <v>8</v>
      </c>
    </row>
    <row r="57" spans="1:3" x14ac:dyDescent="0.2">
      <c r="A57" s="16"/>
      <c r="B57" s="14"/>
      <c r="C57" s="21"/>
    </row>
    <row r="58" spans="1:3" x14ac:dyDescent="0.2">
      <c r="A58" s="15" t="s">
        <v>56</v>
      </c>
      <c r="B58" s="12" t="s">
        <v>42</v>
      </c>
      <c r="C58" s="45">
        <v>1</v>
      </c>
    </row>
    <row r="59" spans="1:3" x14ac:dyDescent="0.2">
      <c r="A59" s="15" t="s">
        <v>56</v>
      </c>
      <c r="B59" s="12" t="s">
        <v>50</v>
      </c>
      <c r="C59" s="45">
        <v>1</v>
      </c>
    </row>
    <row r="60" spans="1:3" x14ac:dyDescent="0.2">
      <c r="A60" s="15" t="s">
        <v>56</v>
      </c>
      <c r="B60" s="12" t="s">
        <v>48</v>
      </c>
      <c r="C60" s="45">
        <v>1</v>
      </c>
    </row>
    <row r="61" spans="1:3" x14ac:dyDescent="0.2">
      <c r="A61" s="15" t="s">
        <v>56</v>
      </c>
      <c r="B61" s="12" t="s">
        <v>38</v>
      </c>
      <c r="C61" s="45">
        <v>1</v>
      </c>
    </row>
    <row r="62" spans="1:3" x14ac:dyDescent="0.2">
      <c r="A62" s="15" t="s">
        <v>56</v>
      </c>
      <c r="B62" s="13" t="s">
        <v>51</v>
      </c>
      <c r="C62" s="45">
        <v>1</v>
      </c>
    </row>
    <row r="63" spans="1:3" x14ac:dyDescent="0.2">
      <c r="A63" s="15" t="s">
        <v>56</v>
      </c>
      <c r="B63" s="13" t="s">
        <v>41</v>
      </c>
      <c r="C63" s="45">
        <v>1</v>
      </c>
    </row>
    <row r="64" spans="1:3" x14ac:dyDescent="0.2">
      <c r="A64" s="15" t="s">
        <v>56</v>
      </c>
      <c r="B64" s="201" t="s">
        <v>112</v>
      </c>
      <c r="C64" s="46">
        <v>1</v>
      </c>
    </row>
    <row r="65" spans="1:3" x14ac:dyDescent="0.2">
      <c r="A65" s="181" t="s">
        <v>62</v>
      </c>
      <c r="B65" s="182"/>
      <c r="C65" s="21">
        <f>SUM(C58:C64)</f>
        <v>7</v>
      </c>
    </row>
    <row r="66" spans="1:3" x14ac:dyDescent="0.2">
      <c r="A66" s="123" t="s">
        <v>83</v>
      </c>
      <c r="B66" s="12" t="s">
        <v>42</v>
      </c>
      <c r="C66" s="45">
        <v>1</v>
      </c>
    </row>
    <row r="67" spans="1:3" x14ac:dyDescent="0.2">
      <c r="A67" s="123" t="s">
        <v>83</v>
      </c>
      <c r="B67" s="12" t="s">
        <v>50</v>
      </c>
      <c r="C67" s="45">
        <v>1</v>
      </c>
    </row>
    <row r="68" spans="1:3" x14ac:dyDescent="0.2">
      <c r="A68" s="123" t="s">
        <v>83</v>
      </c>
      <c r="B68" s="12" t="s">
        <v>48</v>
      </c>
      <c r="C68" s="45">
        <v>1</v>
      </c>
    </row>
    <row r="69" spans="1:3" x14ac:dyDescent="0.2">
      <c r="A69" s="123" t="s">
        <v>83</v>
      </c>
      <c r="B69" s="12" t="s">
        <v>38</v>
      </c>
      <c r="C69" s="45">
        <v>1</v>
      </c>
    </row>
    <row r="70" spans="1:3" x14ac:dyDescent="0.2">
      <c r="A70" s="123" t="s">
        <v>83</v>
      </c>
      <c r="B70" s="13" t="s">
        <v>51</v>
      </c>
      <c r="C70" s="45">
        <v>1</v>
      </c>
    </row>
    <row r="71" spans="1:3" x14ac:dyDescent="0.2">
      <c r="A71" s="123" t="s">
        <v>83</v>
      </c>
      <c r="B71" s="13" t="s">
        <v>41</v>
      </c>
      <c r="C71" s="45">
        <v>1</v>
      </c>
    </row>
    <row r="72" spans="1:3" x14ac:dyDescent="0.2">
      <c r="A72" s="123" t="s">
        <v>83</v>
      </c>
      <c r="B72" s="13" t="s">
        <v>67</v>
      </c>
      <c r="C72" s="45">
        <v>1</v>
      </c>
    </row>
    <row r="73" spans="1:3" x14ac:dyDescent="0.2">
      <c r="A73" s="123" t="s">
        <v>83</v>
      </c>
      <c r="B73" s="201" t="s">
        <v>112</v>
      </c>
      <c r="C73" s="46">
        <v>1</v>
      </c>
    </row>
    <row r="74" spans="1:3" ht="13.5" thickBot="1" x14ac:dyDescent="0.25">
      <c r="A74" s="181" t="s">
        <v>62</v>
      </c>
      <c r="B74" s="182"/>
      <c r="C74" s="21">
        <f>SUM(C66:C73)</f>
        <v>8</v>
      </c>
    </row>
    <row r="75" spans="1:3" ht="13.5" thickBot="1" x14ac:dyDescent="0.25">
      <c r="A75" s="183"/>
      <c r="B75" s="184"/>
      <c r="C75" s="20"/>
    </row>
  </sheetData>
  <mergeCells count="9">
    <mergeCell ref="A74:B74"/>
    <mergeCell ref="A75:B75"/>
    <mergeCell ref="A12:B12"/>
    <mergeCell ref="A29:B29"/>
    <mergeCell ref="A47:B47"/>
    <mergeCell ref="A65:B65"/>
    <mergeCell ref="A20:B20"/>
    <mergeCell ref="A38:B38"/>
    <mergeCell ref="A56:B56"/>
  </mergeCells>
  <phoneticPr fontId="13" type="noConversion"/>
  <printOptions horizontalCentered="1"/>
  <pageMargins left="0.74803149606299213" right="0.74803149606299213" top="0.78740157480314965" bottom="0.98425196850393704" header="0" footer="0"/>
  <pageSetup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I58"/>
  <sheetViews>
    <sheetView topLeftCell="A19" workbookViewId="0">
      <selection activeCell="J13" sqref="J13"/>
    </sheetView>
  </sheetViews>
  <sheetFormatPr baseColWidth="10" defaultRowHeight="12.75" x14ac:dyDescent="0.2"/>
  <cols>
    <col min="1" max="1" width="30" customWidth="1"/>
    <col min="2" max="2" width="32.5703125" customWidth="1"/>
    <col min="3" max="3" width="14.42578125" customWidth="1"/>
    <col min="4" max="4" width="17.140625" customWidth="1"/>
    <col min="5" max="5" width="14.42578125" customWidth="1"/>
    <col min="6" max="6" width="14.140625" customWidth="1"/>
    <col min="7" max="7" width="13" customWidth="1"/>
    <col min="8" max="8" width="14.140625" customWidth="1"/>
  </cols>
  <sheetData>
    <row r="1" spans="1:9" ht="18" x14ac:dyDescent="0.25">
      <c r="B1" s="4" t="s">
        <v>45</v>
      </c>
    </row>
    <row r="2" spans="1:9" ht="13.5" thickBot="1" x14ac:dyDescent="0.25"/>
    <row r="3" spans="1:9" ht="31.5" x14ac:dyDescent="0.2">
      <c r="A3" s="185" t="s">
        <v>43</v>
      </c>
      <c r="B3" s="191" t="s">
        <v>39</v>
      </c>
      <c r="C3" s="187" t="s">
        <v>79</v>
      </c>
      <c r="D3" s="148" t="s">
        <v>17</v>
      </c>
      <c r="E3" s="189" t="s">
        <v>20</v>
      </c>
      <c r="F3" s="148" t="s">
        <v>18</v>
      </c>
      <c r="G3" s="189" t="s">
        <v>21</v>
      </c>
      <c r="H3" s="148" t="s">
        <v>19</v>
      </c>
      <c r="I3" s="149" t="s">
        <v>80</v>
      </c>
    </row>
    <row r="4" spans="1:9" ht="13.5" thickBot="1" x14ac:dyDescent="0.25">
      <c r="A4" s="186"/>
      <c r="B4" s="192"/>
      <c r="C4" s="188"/>
      <c r="D4" s="94">
        <v>0.01</v>
      </c>
      <c r="E4" s="190"/>
      <c r="F4" s="94">
        <v>0.01</v>
      </c>
      <c r="G4" s="190"/>
      <c r="H4" s="94">
        <v>0.01</v>
      </c>
      <c r="I4" s="150"/>
    </row>
    <row r="5" spans="1:9" x14ac:dyDescent="0.2">
      <c r="A5" s="120" t="s">
        <v>68</v>
      </c>
      <c r="B5" s="97" t="s">
        <v>24</v>
      </c>
      <c r="C5" s="61">
        <f>+'RR HH'!F8</f>
        <v>2.02</v>
      </c>
      <c r="D5" s="61">
        <f t="shared" ref="D5:D16" si="0">D$4*C5</f>
        <v>2.0199999999999999E-2</v>
      </c>
      <c r="E5" s="61">
        <f>+D5+C5</f>
        <v>2.0402</v>
      </c>
      <c r="F5" s="61">
        <f t="shared" ref="F5:F16" si="1">+F$4*E5</f>
        <v>2.0402E-2</v>
      </c>
      <c r="G5" s="61">
        <f>+F5+E5</f>
        <v>2.0606019999999998</v>
      </c>
      <c r="H5" s="61">
        <f t="shared" ref="H5:H16" si="2">+H$4*G5</f>
        <v>2.0606019999999999E-2</v>
      </c>
      <c r="I5" s="62">
        <f>+H5+G5</f>
        <v>2.0812080199999996</v>
      </c>
    </row>
    <row r="6" spans="1:9" x14ac:dyDescent="0.2">
      <c r="A6" s="121" t="s">
        <v>91</v>
      </c>
      <c r="B6" s="110" t="s">
        <v>24</v>
      </c>
      <c r="C6" s="111">
        <f>'RR HH'!F11</f>
        <v>2.02</v>
      </c>
      <c r="D6" s="111">
        <f>D$4*C6</f>
        <v>2.0199999999999999E-2</v>
      </c>
      <c r="E6" s="111">
        <f>+D6+C6</f>
        <v>2.0402</v>
      </c>
      <c r="F6" s="111">
        <f>+F$4*E6</f>
        <v>2.0402E-2</v>
      </c>
      <c r="G6" s="111">
        <f>+F6+E6</f>
        <v>2.0606019999999998</v>
      </c>
      <c r="H6" s="111">
        <f>+H$4*G6</f>
        <v>2.0606019999999999E-2</v>
      </c>
      <c r="I6" s="112">
        <f>+H6+G6</f>
        <v>2.0812080199999996</v>
      </c>
    </row>
    <row r="7" spans="1:9" x14ac:dyDescent="0.2">
      <c r="A7" s="121" t="s">
        <v>69</v>
      </c>
      <c r="B7" s="110" t="s">
        <v>24</v>
      </c>
      <c r="C7" s="111">
        <f>+'RR HH'!F14</f>
        <v>2.02</v>
      </c>
      <c r="D7" s="111">
        <f>D$4*C7</f>
        <v>2.0199999999999999E-2</v>
      </c>
      <c r="E7" s="111">
        <f t="shared" ref="E7:E16" si="3">+D7+C7</f>
        <v>2.0402</v>
      </c>
      <c r="F7" s="111">
        <f t="shared" si="1"/>
        <v>2.0402E-2</v>
      </c>
      <c r="G7" s="111">
        <f t="shared" ref="G7:G16" si="4">+F7+E7</f>
        <v>2.0606019999999998</v>
      </c>
      <c r="H7" s="111">
        <f t="shared" si="2"/>
        <v>2.0606019999999999E-2</v>
      </c>
      <c r="I7" s="112">
        <f t="shared" ref="I7:I16" si="5">+H7+G7</f>
        <v>2.0812080199999996</v>
      </c>
    </row>
    <row r="8" spans="1:9" x14ac:dyDescent="0.2">
      <c r="A8" s="199" t="s">
        <v>100</v>
      </c>
      <c r="B8" s="110" t="s">
        <v>24</v>
      </c>
      <c r="C8" s="111">
        <f>+'RR HH'!F17</f>
        <v>2.02</v>
      </c>
      <c r="D8" s="111">
        <f>D$4*C8</f>
        <v>2.0199999999999999E-2</v>
      </c>
      <c r="E8" s="111">
        <f t="shared" ref="E8" si="6">+D8+C8</f>
        <v>2.0402</v>
      </c>
      <c r="F8" s="111">
        <f t="shared" ref="F8" si="7">+F$4*E8</f>
        <v>2.0402E-2</v>
      </c>
      <c r="G8" s="111">
        <f t="shared" ref="G8" si="8">+F8+E8</f>
        <v>2.0606019999999998</v>
      </c>
      <c r="H8" s="111">
        <f t="shared" ref="H8" si="9">+H$4*G8</f>
        <v>2.0606019999999999E-2</v>
      </c>
      <c r="I8" s="112">
        <f t="shared" ref="I8" si="10">+H8+G8</f>
        <v>2.0812080199999996</v>
      </c>
    </row>
    <row r="9" spans="1:9" x14ac:dyDescent="0.2">
      <c r="A9" s="122" t="s">
        <v>70</v>
      </c>
      <c r="B9" s="95" t="s">
        <v>24</v>
      </c>
      <c r="C9" s="96">
        <f>+'RR HH'!F20</f>
        <v>2.02</v>
      </c>
      <c r="D9" s="96">
        <f t="shared" si="0"/>
        <v>2.0199999999999999E-2</v>
      </c>
      <c r="E9" s="96">
        <f t="shared" si="3"/>
        <v>2.0402</v>
      </c>
      <c r="F9" s="96">
        <f t="shared" si="1"/>
        <v>2.0402E-2</v>
      </c>
      <c r="G9" s="96">
        <f t="shared" si="4"/>
        <v>2.0606019999999998</v>
      </c>
      <c r="H9" s="96">
        <f t="shared" si="2"/>
        <v>2.0606019999999999E-2</v>
      </c>
      <c r="I9" s="98">
        <f t="shared" si="5"/>
        <v>2.0812080199999996</v>
      </c>
    </row>
    <row r="10" spans="1:9" x14ac:dyDescent="0.2">
      <c r="A10" s="122" t="s">
        <v>71</v>
      </c>
      <c r="B10" s="95" t="s">
        <v>24</v>
      </c>
      <c r="C10" s="96">
        <f>+'RR HH'!F23</f>
        <v>2.02</v>
      </c>
      <c r="D10" s="96">
        <f t="shared" si="0"/>
        <v>2.0199999999999999E-2</v>
      </c>
      <c r="E10" s="96">
        <f t="shared" si="3"/>
        <v>2.0402</v>
      </c>
      <c r="F10" s="96">
        <f t="shared" si="1"/>
        <v>2.0402E-2</v>
      </c>
      <c r="G10" s="96">
        <f t="shared" si="4"/>
        <v>2.0606019999999998</v>
      </c>
      <c r="H10" s="96">
        <f t="shared" si="2"/>
        <v>2.0606019999999999E-2</v>
      </c>
      <c r="I10" s="98">
        <f t="shared" si="5"/>
        <v>2.0812080199999996</v>
      </c>
    </row>
    <row r="11" spans="1:9" x14ac:dyDescent="0.2">
      <c r="A11" s="122" t="s">
        <v>55</v>
      </c>
      <c r="B11" s="95" t="s">
        <v>24</v>
      </c>
      <c r="C11" s="96">
        <f>+'RR HH'!F26</f>
        <v>2.02</v>
      </c>
      <c r="D11" s="96">
        <f t="shared" si="0"/>
        <v>2.0199999999999999E-2</v>
      </c>
      <c r="E11" s="96">
        <f t="shared" si="3"/>
        <v>2.0402</v>
      </c>
      <c r="F11" s="96">
        <f t="shared" si="1"/>
        <v>2.0402E-2</v>
      </c>
      <c r="G11" s="96">
        <f t="shared" si="4"/>
        <v>2.0606019999999998</v>
      </c>
      <c r="H11" s="96">
        <f t="shared" si="2"/>
        <v>2.0606019999999999E-2</v>
      </c>
      <c r="I11" s="98">
        <f t="shared" si="5"/>
        <v>2.0812080199999996</v>
      </c>
    </row>
    <row r="12" spans="1:9" x14ac:dyDescent="0.2">
      <c r="A12" s="199" t="s">
        <v>98</v>
      </c>
      <c r="B12" s="110" t="s">
        <v>24</v>
      </c>
      <c r="C12" s="111">
        <f>'RR HH'!F29</f>
        <v>2.02</v>
      </c>
      <c r="D12" s="111">
        <f>D$4*C12</f>
        <v>2.0199999999999999E-2</v>
      </c>
      <c r="E12" s="111">
        <f>+D12+C12</f>
        <v>2.0402</v>
      </c>
      <c r="F12" s="111">
        <f>+F$4*E12</f>
        <v>2.0402E-2</v>
      </c>
      <c r="G12" s="111">
        <f>+F12+E12</f>
        <v>2.0606019999999998</v>
      </c>
      <c r="H12" s="111">
        <f>+H$4*G12</f>
        <v>2.0606019999999999E-2</v>
      </c>
      <c r="I12" s="112">
        <f>+H12+G12</f>
        <v>2.0812080199999996</v>
      </c>
    </row>
    <row r="13" spans="1:9" x14ac:dyDescent="0.2">
      <c r="A13" s="122" t="s">
        <v>82</v>
      </c>
      <c r="B13" s="95" t="s">
        <v>24</v>
      </c>
      <c r="C13" s="96">
        <f>+'RR HH'!F32</f>
        <v>2.02</v>
      </c>
      <c r="D13" s="96">
        <f t="shared" si="0"/>
        <v>2.0199999999999999E-2</v>
      </c>
      <c r="E13" s="96">
        <f t="shared" si="3"/>
        <v>2.0402</v>
      </c>
      <c r="F13" s="96">
        <f t="shared" si="1"/>
        <v>2.0402E-2</v>
      </c>
      <c r="G13" s="96">
        <f t="shared" si="4"/>
        <v>2.0606019999999998</v>
      </c>
      <c r="H13" s="96">
        <f t="shared" si="2"/>
        <v>2.0606019999999999E-2</v>
      </c>
      <c r="I13" s="98">
        <f t="shared" si="5"/>
        <v>2.0812080199999996</v>
      </c>
    </row>
    <row r="14" spans="1:9" x14ac:dyDescent="0.2">
      <c r="A14" s="122" t="s">
        <v>56</v>
      </c>
      <c r="B14" s="95" t="s">
        <v>24</v>
      </c>
      <c r="C14" s="96">
        <f>+'RR HH'!F35</f>
        <v>2.02</v>
      </c>
      <c r="D14" s="96">
        <f t="shared" si="0"/>
        <v>2.0199999999999999E-2</v>
      </c>
      <c r="E14" s="96">
        <f t="shared" si="3"/>
        <v>2.0402</v>
      </c>
      <c r="F14" s="96">
        <f t="shared" si="1"/>
        <v>2.0402E-2</v>
      </c>
      <c r="G14" s="96">
        <f t="shared" si="4"/>
        <v>2.0606019999999998</v>
      </c>
      <c r="H14" s="96">
        <f t="shared" si="2"/>
        <v>2.0606019999999999E-2</v>
      </c>
      <c r="I14" s="98">
        <f t="shared" si="5"/>
        <v>2.0812080199999996</v>
      </c>
    </row>
    <row r="15" spans="1:9" x14ac:dyDescent="0.2">
      <c r="A15" s="199" t="s">
        <v>99</v>
      </c>
      <c r="B15" s="110" t="s">
        <v>24</v>
      </c>
      <c r="C15" s="111">
        <f>'RR HH'!F38</f>
        <v>2.02</v>
      </c>
      <c r="D15" s="111">
        <f>D$4*C15</f>
        <v>2.0199999999999999E-2</v>
      </c>
      <c r="E15" s="111">
        <f>+D15+C15</f>
        <v>2.0402</v>
      </c>
      <c r="F15" s="111">
        <f>+F$4*E15</f>
        <v>2.0402E-2</v>
      </c>
      <c r="G15" s="111">
        <f>+F15+E15</f>
        <v>2.0606019999999998</v>
      </c>
      <c r="H15" s="111">
        <f>+H$4*G15</f>
        <v>2.0606019999999999E-2</v>
      </c>
      <c r="I15" s="112">
        <f>+H15+G15</f>
        <v>2.0812080199999996</v>
      </c>
    </row>
    <row r="16" spans="1:9" ht="13.5" thickBot="1" x14ac:dyDescent="0.25">
      <c r="A16" s="124" t="s">
        <v>83</v>
      </c>
      <c r="B16" s="99" t="s">
        <v>24</v>
      </c>
      <c r="C16" s="125">
        <f>+'RR HH'!F41</f>
        <v>2.02</v>
      </c>
      <c r="D16" s="125">
        <f t="shared" si="0"/>
        <v>2.0199999999999999E-2</v>
      </c>
      <c r="E16" s="125">
        <f t="shared" si="3"/>
        <v>2.0402</v>
      </c>
      <c r="F16" s="125">
        <f t="shared" si="1"/>
        <v>2.0402E-2</v>
      </c>
      <c r="G16" s="125">
        <f t="shared" si="4"/>
        <v>2.0606019999999998</v>
      </c>
      <c r="H16" s="125">
        <f t="shared" si="2"/>
        <v>2.0606019999999999E-2</v>
      </c>
      <c r="I16" s="126">
        <f t="shared" si="5"/>
        <v>2.0812080199999996</v>
      </c>
    </row>
    <row r="17" spans="1:9" ht="13.5" thickBot="1" x14ac:dyDescent="0.25"/>
    <row r="18" spans="1:9" ht="31.5" x14ac:dyDescent="0.2">
      <c r="A18" s="185" t="s">
        <v>43</v>
      </c>
      <c r="B18" s="191" t="s">
        <v>39</v>
      </c>
      <c r="C18" s="187" t="s">
        <v>79</v>
      </c>
      <c r="D18" s="148" t="s">
        <v>17</v>
      </c>
      <c r="E18" s="189" t="s">
        <v>20</v>
      </c>
      <c r="F18" s="148" t="s">
        <v>18</v>
      </c>
      <c r="G18" s="189" t="s">
        <v>21</v>
      </c>
      <c r="H18" s="148" t="s">
        <v>19</v>
      </c>
      <c r="I18" s="149" t="s">
        <v>80</v>
      </c>
    </row>
    <row r="19" spans="1:9" ht="13.5" thickBot="1" x14ac:dyDescent="0.25">
      <c r="A19" s="186"/>
      <c r="B19" s="192"/>
      <c r="C19" s="188"/>
      <c r="D19" s="94">
        <v>0.01</v>
      </c>
      <c r="E19" s="190"/>
      <c r="F19" s="94">
        <v>0.01</v>
      </c>
      <c r="G19" s="190"/>
      <c r="H19" s="94">
        <v>0.01</v>
      </c>
      <c r="I19" s="150"/>
    </row>
    <row r="20" spans="1:9" ht="22.5" x14ac:dyDescent="0.2">
      <c r="A20" s="120" t="s">
        <v>68</v>
      </c>
      <c r="B20" s="116" t="s">
        <v>40</v>
      </c>
      <c r="C20" s="61">
        <f>+'INSTR-HERR'!T36</f>
        <v>1.4708333333333332</v>
      </c>
      <c r="D20" s="61">
        <f t="shared" ref="D20:D31" si="11">D$19*C20</f>
        <v>1.4708333333333332E-2</v>
      </c>
      <c r="E20" s="61">
        <f>+D20+C20</f>
        <v>1.4855416666666665</v>
      </c>
      <c r="F20" s="61">
        <f t="shared" ref="F20:F31" si="12">F$19*E20</f>
        <v>1.4855416666666666E-2</v>
      </c>
      <c r="G20" s="61">
        <f>+F20+E20</f>
        <v>1.5003970833333331</v>
      </c>
      <c r="H20" s="61">
        <f t="shared" ref="H20:H31" si="13">+H$19*G20</f>
        <v>1.5003970833333331E-2</v>
      </c>
      <c r="I20" s="62">
        <f>+H20+G20</f>
        <v>1.5154010541666665</v>
      </c>
    </row>
    <row r="21" spans="1:9" ht="22.5" x14ac:dyDescent="0.2">
      <c r="A21" s="121" t="s">
        <v>91</v>
      </c>
      <c r="B21" s="117" t="s">
        <v>40</v>
      </c>
      <c r="C21" s="111">
        <f>'INSTR-HERR'!U36</f>
        <v>1.543055555555555</v>
      </c>
      <c r="D21" s="111">
        <f t="shared" ref="D21" si="14">D$19*C21</f>
        <v>1.543055555555555E-2</v>
      </c>
      <c r="E21" s="111">
        <f>+D21+C21</f>
        <v>1.5584861111111106</v>
      </c>
      <c r="F21" s="111">
        <f t="shared" ref="F21" si="15">F$19*E21</f>
        <v>1.5584861111111107E-2</v>
      </c>
      <c r="G21" s="111">
        <f>+F21+E21</f>
        <v>1.5740709722222217</v>
      </c>
      <c r="H21" s="111">
        <f t="shared" ref="H21" si="16">+H$19*G21</f>
        <v>1.5740709722222218E-2</v>
      </c>
      <c r="I21" s="112">
        <f>+H21+G21</f>
        <v>1.5898116819444439</v>
      </c>
    </row>
    <row r="22" spans="1:9" ht="22.5" x14ac:dyDescent="0.2">
      <c r="A22" s="121" t="s">
        <v>69</v>
      </c>
      <c r="B22" s="117" t="s">
        <v>40</v>
      </c>
      <c r="C22" s="111">
        <f>+'INSTR-HERR'!V36</f>
        <v>1.4708333333333332</v>
      </c>
      <c r="D22" s="111">
        <f t="shared" si="11"/>
        <v>1.4708333333333332E-2</v>
      </c>
      <c r="E22" s="111">
        <f t="shared" ref="E22:E31" si="17">+D22+C22</f>
        <v>1.4855416666666665</v>
      </c>
      <c r="F22" s="111">
        <f t="shared" si="12"/>
        <v>1.4855416666666666E-2</v>
      </c>
      <c r="G22" s="111">
        <f t="shared" ref="G22:G31" si="18">+F22+E22</f>
        <v>1.5003970833333331</v>
      </c>
      <c r="H22" s="111">
        <f t="shared" si="13"/>
        <v>1.5003970833333331E-2</v>
      </c>
      <c r="I22" s="112">
        <f t="shared" ref="I22:I31" si="19">+H22+G22</f>
        <v>1.5154010541666665</v>
      </c>
    </row>
    <row r="23" spans="1:9" ht="22.5" x14ac:dyDescent="0.2">
      <c r="A23" s="199" t="s">
        <v>100</v>
      </c>
      <c r="B23" s="117" t="s">
        <v>40</v>
      </c>
      <c r="C23" s="111">
        <f>+'INSTR-HERR'!W36</f>
        <v>1.543055555555555</v>
      </c>
      <c r="D23" s="111">
        <f t="shared" ref="D23" si="20">D$19*C23</f>
        <v>1.543055555555555E-2</v>
      </c>
      <c r="E23" s="111">
        <f t="shared" ref="E23" si="21">+D23+C23</f>
        <v>1.5584861111111106</v>
      </c>
      <c r="F23" s="111">
        <f t="shared" ref="F23" si="22">F$19*E23</f>
        <v>1.5584861111111107E-2</v>
      </c>
      <c r="G23" s="111">
        <f t="shared" ref="G23" si="23">+F23+E23</f>
        <v>1.5740709722222217</v>
      </c>
      <c r="H23" s="111">
        <f t="shared" ref="H23" si="24">+H$19*G23</f>
        <v>1.5740709722222218E-2</v>
      </c>
      <c r="I23" s="112">
        <f t="shared" ref="I23" si="25">+H23+G23</f>
        <v>1.5898116819444439</v>
      </c>
    </row>
    <row r="24" spans="1:9" ht="22.5" x14ac:dyDescent="0.2">
      <c r="A24" s="122" t="s">
        <v>70</v>
      </c>
      <c r="B24" s="118" t="s">
        <v>40</v>
      </c>
      <c r="C24" s="96">
        <f>+'INSTR-HERR'!X36</f>
        <v>1.4708333333333332</v>
      </c>
      <c r="D24" s="96">
        <f t="shared" si="11"/>
        <v>1.4708333333333332E-2</v>
      </c>
      <c r="E24" s="96">
        <f t="shared" si="17"/>
        <v>1.4855416666666665</v>
      </c>
      <c r="F24" s="96">
        <f t="shared" si="12"/>
        <v>1.4855416666666666E-2</v>
      </c>
      <c r="G24" s="96">
        <f t="shared" si="18"/>
        <v>1.5003970833333331</v>
      </c>
      <c r="H24" s="96">
        <f t="shared" si="13"/>
        <v>1.5003970833333331E-2</v>
      </c>
      <c r="I24" s="98">
        <f t="shared" si="19"/>
        <v>1.5154010541666665</v>
      </c>
    </row>
    <row r="25" spans="1:9" ht="22.5" x14ac:dyDescent="0.2">
      <c r="A25" s="122" t="s">
        <v>71</v>
      </c>
      <c r="B25" s="118" t="s">
        <v>40</v>
      </c>
      <c r="C25" s="96">
        <f>+'INSTR-HERR'!Y36</f>
        <v>1.4708333333333332</v>
      </c>
      <c r="D25" s="96">
        <f t="shared" si="11"/>
        <v>1.4708333333333332E-2</v>
      </c>
      <c r="E25" s="96">
        <f t="shared" si="17"/>
        <v>1.4855416666666665</v>
      </c>
      <c r="F25" s="96">
        <f t="shared" si="12"/>
        <v>1.4855416666666666E-2</v>
      </c>
      <c r="G25" s="96">
        <f t="shared" si="18"/>
        <v>1.5003970833333331</v>
      </c>
      <c r="H25" s="96">
        <f t="shared" si="13"/>
        <v>1.5003970833333331E-2</v>
      </c>
      <c r="I25" s="98">
        <f t="shared" si="19"/>
        <v>1.5154010541666665</v>
      </c>
    </row>
    <row r="26" spans="1:9" ht="22.5" x14ac:dyDescent="0.2">
      <c r="A26" s="122" t="s">
        <v>55</v>
      </c>
      <c r="B26" s="118" t="s">
        <v>40</v>
      </c>
      <c r="C26" s="96">
        <f>+'INSTR-HERR'!Z36</f>
        <v>1.4708333333333332</v>
      </c>
      <c r="D26" s="96">
        <f t="shared" si="11"/>
        <v>1.4708333333333332E-2</v>
      </c>
      <c r="E26" s="96">
        <f t="shared" si="17"/>
        <v>1.4855416666666665</v>
      </c>
      <c r="F26" s="96">
        <f t="shared" si="12"/>
        <v>1.4855416666666666E-2</v>
      </c>
      <c r="G26" s="96">
        <f t="shared" si="18"/>
        <v>1.5003970833333331</v>
      </c>
      <c r="H26" s="96">
        <f t="shared" si="13"/>
        <v>1.5003970833333331E-2</v>
      </c>
      <c r="I26" s="98">
        <f t="shared" si="19"/>
        <v>1.5154010541666665</v>
      </c>
    </row>
    <row r="27" spans="1:9" ht="22.5" x14ac:dyDescent="0.2">
      <c r="A27" s="200" t="s">
        <v>98</v>
      </c>
      <c r="B27" s="118" t="s">
        <v>40</v>
      </c>
      <c r="C27" s="96">
        <f>+'INSTR-HERR'!AA36</f>
        <v>1.543055555555555</v>
      </c>
      <c r="D27" s="96">
        <f t="shared" ref="D27" si="26">D$19*C27</f>
        <v>1.543055555555555E-2</v>
      </c>
      <c r="E27" s="96">
        <f t="shared" ref="E27" si="27">+D27+C27</f>
        <v>1.5584861111111106</v>
      </c>
      <c r="F27" s="96">
        <f t="shared" ref="F27" si="28">F$19*E27</f>
        <v>1.5584861111111107E-2</v>
      </c>
      <c r="G27" s="96">
        <f t="shared" ref="G27" si="29">+F27+E27</f>
        <v>1.5740709722222217</v>
      </c>
      <c r="H27" s="96">
        <f t="shared" ref="H27" si="30">+H$19*G27</f>
        <v>1.5740709722222218E-2</v>
      </c>
      <c r="I27" s="98">
        <f t="shared" ref="I27" si="31">+H27+G27</f>
        <v>1.5898116819444439</v>
      </c>
    </row>
    <row r="28" spans="1:9" ht="22.5" x14ac:dyDescent="0.2">
      <c r="A28" s="122" t="s">
        <v>82</v>
      </c>
      <c r="B28" s="118" t="s">
        <v>40</v>
      </c>
      <c r="C28" s="96">
        <f>+'INSTR-HERR'!AB36</f>
        <v>1.3875</v>
      </c>
      <c r="D28" s="96">
        <f t="shared" si="11"/>
        <v>1.3875E-2</v>
      </c>
      <c r="E28" s="96">
        <f t="shared" si="17"/>
        <v>1.401375</v>
      </c>
      <c r="F28" s="96">
        <f t="shared" si="12"/>
        <v>1.401375E-2</v>
      </c>
      <c r="G28" s="96">
        <f t="shared" si="18"/>
        <v>1.41538875</v>
      </c>
      <c r="H28" s="96">
        <f t="shared" si="13"/>
        <v>1.41538875E-2</v>
      </c>
      <c r="I28" s="98">
        <f t="shared" si="19"/>
        <v>1.4295426375</v>
      </c>
    </row>
    <row r="29" spans="1:9" ht="22.5" x14ac:dyDescent="0.2">
      <c r="A29" s="122" t="s">
        <v>56</v>
      </c>
      <c r="B29" s="118" t="s">
        <v>40</v>
      </c>
      <c r="C29" s="96">
        <f>+'INSTR-HERR'!AC36</f>
        <v>1.4708333333333332</v>
      </c>
      <c r="D29" s="96">
        <f t="shared" si="11"/>
        <v>1.4708333333333332E-2</v>
      </c>
      <c r="E29" s="96">
        <f t="shared" si="17"/>
        <v>1.4855416666666665</v>
      </c>
      <c r="F29" s="96">
        <f t="shared" si="12"/>
        <v>1.4855416666666666E-2</v>
      </c>
      <c r="G29" s="96">
        <f t="shared" si="18"/>
        <v>1.5003970833333331</v>
      </c>
      <c r="H29" s="96">
        <f t="shared" si="13"/>
        <v>1.5003970833333331E-2</v>
      </c>
      <c r="I29" s="98">
        <f t="shared" si="19"/>
        <v>1.5154010541666665</v>
      </c>
    </row>
    <row r="30" spans="1:9" ht="22.5" x14ac:dyDescent="0.2">
      <c r="A30" s="200" t="s">
        <v>99</v>
      </c>
      <c r="B30" s="118" t="s">
        <v>40</v>
      </c>
      <c r="C30" s="96">
        <f>+'INSTR-HERR'!AD36</f>
        <v>1.543055555555555</v>
      </c>
      <c r="D30" s="96">
        <f t="shared" ref="D30" si="32">D$19*C30</f>
        <v>1.543055555555555E-2</v>
      </c>
      <c r="E30" s="96">
        <f t="shared" ref="E30" si="33">+D30+C30</f>
        <v>1.5584861111111106</v>
      </c>
      <c r="F30" s="96">
        <f t="shared" ref="F30" si="34">F$19*E30</f>
        <v>1.5584861111111107E-2</v>
      </c>
      <c r="G30" s="96">
        <f t="shared" ref="G30" si="35">+F30+E30</f>
        <v>1.5740709722222217</v>
      </c>
      <c r="H30" s="96">
        <f t="shared" ref="H30" si="36">+H$19*G30</f>
        <v>1.5740709722222218E-2</v>
      </c>
      <c r="I30" s="98">
        <f t="shared" ref="I30" si="37">+H30+G30</f>
        <v>1.5898116819444439</v>
      </c>
    </row>
    <row r="31" spans="1:9" ht="23.25" thickBot="1" x14ac:dyDescent="0.25">
      <c r="A31" s="124" t="s">
        <v>83</v>
      </c>
      <c r="B31" s="119" t="s">
        <v>40</v>
      </c>
      <c r="C31" s="125">
        <f>+'INSTR-HERR'!AE36</f>
        <v>1.3875</v>
      </c>
      <c r="D31" s="125">
        <f t="shared" si="11"/>
        <v>1.3875E-2</v>
      </c>
      <c r="E31" s="125">
        <f t="shared" si="17"/>
        <v>1.401375</v>
      </c>
      <c r="F31" s="125">
        <f t="shared" si="12"/>
        <v>1.401375E-2</v>
      </c>
      <c r="G31" s="125">
        <f t="shared" si="18"/>
        <v>1.41538875</v>
      </c>
      <c r="H31" s="125">
        <f t="shared" si="13"/>
        <v>1.41538875E-2</v>
      </c>
      <c r="I31" s="126">
        <f t="shared" si="19"/>
        <v>1.4295426375</v>
      </c>
    </row>
    <row r="32" spans="1:9" ht="13.5" thickBot="1" x14ac:dyDescent="0.25"/>
    <row r="33" spans="1:9" ht="31.5" x14ac:dyDescent="0.2">
      <c r="A33" s="185" t="s">
        <v>43</v>
      </c>
      <c r="B33" s="191" t="s">
        <v>39</v>
      </c>
      <c r="C33" s="187" t="s">
        <v>79</v>
      </c>
      <c r="D33" s="148" t="s">
        <v>17</v>
      </c>
      <c r="E33" s="189" t="s">
        <v>20</v>
      </c>
      <c r="F33" s="148" t="s">
        <v>18</v>
      </c>
      <c r="G33" s="189" t="s">
        <v>21</v>
      </c>
      <c r="H33" s="148" t="s">
        <v>19</v>
      </c>
      <c r="I33" s="149" t="s">
        <v>80</v>
      </c>
    </row>
    <row r="34" spans="1:9" ht="13.5" thickBot="1" x14ac:dyDescent="0.25">
      <c r="A34" s="186"/>
      <c r="B34" s="192"/>
      <c r="C34" s="188"/>
      <c r="D34" s="94">
        <v>0.01</v>
      </c>
      <c r="E34" s="190"/>
      <c r="F34" s="94">
        <v>0.01</v>
      </c>
      <c r="G34" s="190"/>
      <c r="H34" s="94">
        <v>0.01</v>
      </c>
      <c r="I34" s="150"/>
    </row>
    <row r="35" spans="1:9" x14ac:dyDescent="0.2">
      <c r="A35" s="120" t="s">
        <v>68</v>
      </c>
      <c r="B35" s="97" t="s">
        <v>44</v>
      </c>
      <c r="C35" s="61">
        <f>+LOGISTICA!C12</f>
        <v>7</v>
      </c>
      <c r="D35" s="61">
        <f t="shared" ref="D35:D46" si="38">D$34*C35</f>
        <v>7.0000000000000007E-2</v>
      </c>
      <c r="E35" s="61">
        <f>D35+C35</f>
        <v>7.07</v>
      </c>
      <c r="F35" s="61">
        <f t="shared" ref="F35:F46" si="39">F$34*E35</f>
        <v>7.0699999999999999E-2</v>
      </c>
      <c r="G35" s="61">
        <f>F35+E35</f>
        <v>7.1407000000000007</v>
      </c>
      <c r="H35" s="61">
        <f t="shared" ref="H35:H46" si="40">H$34*G35</f>
        <v>7.1407000000000012E-2</v>
      </c>
      <c r="I35" s="62">
        <f>H35+G35</f>
        <v>7.2121070000000005</v>
      </c>
    </row>
    <row r="36" spans="1:9" x14ac:dyDescent="0.2">
      <c r="A36" s="121" t="s">
        <v>91</v>
      </c>
      <c r="B36" s="110" t="s">
        <v>44</v>
      </c>
      <c r="C36" s="111">
        <f>LOGISTICA!C12</f>
        <v>7</v>
      </c>
      <c r="D36" s="111">
        <f>D$34*C36</f>
        <v>7.0000000000000007E-2</v>
      </c>
      <c r="E36" s="111">
        <f>D36+C36</f>
        <v>7.07</v>
      </c>
      <c r="F36" s="111">
        <f>F$34*E36</f>
        <v>7.0699999999999999E-2</v>
      </c>
      <c r="G36" s="111">
        <f>F36+E36</f>
        <v>7.1407000000000007</v>
      </c>
      <c r="H36" s="111">
        <f>H$34*G36</f>
        <v>7.1407000000000012E-2</v>
      </c>
      <c r="I36" s="112">
        <f>H36+G36</f>
        <v>7.2121070000000005</v>
      </c>
    </row>
    <row r="37" spans="1:9" x14ac:dyDescent="0.2">
      <c r="A37" s="121" t="s">
        <v>69</v>
      </c>
      <c r="B37" s="110" t="s">
        <v>44</v>
      </c>
      <c r="C37" s="111">
        <f>+LOGISTICA!C20</f>
        <v>7</v>
      </c>
      <c r="D37" s="111">
        <f t="shared" si="38"/>
        <v>7.0000000000000007E-2</v>
      </c>
      <c r="E37" s="111">
        <f t="shared" ref="E37:E46" si="41">D37+C37</f>
        <v>7.07</v>
      </c>
      <c r="F37" s="111">
        <f t="shared" si="39"/>
        <v>7.0699999999999999E-2</v>
      </c>
      <c r="G37" s="111">
        <f t="shared" ref="G37:G46" si="42">F37+E37</f>
        <v>7.1407000000000007</v>
      </c>
      <c r="H37" s="111">
        <f t="shared" si="40"/>
        <v>7.1407000000000012E-2</v>
      </c>
      <c r="I37" s="112">
        <f t="shared" ref="I37:I46" si="43">H37+G37</f>
        <v>7.2121070000000005</v>
      </c>
    </row>
    <row r="38" spans="1:9" x14ac:dyDescent="0.2">
      <c r="A38" s="199" t="s">
        <v>100</v>
      </c>
      <c r="B38" s="110" t="s">
        <v>44</v>
      </c>
      <c r="C38" s="111">
        <f>LOGISTICA!C20</f>
        <v>7</v>
      </c>
      <c r="D38" s="111">
        <f>D$34*C38</f>
        <v>7.0000000000000007E-2</v>
      </c>
      <c r="E38" s="111">
        <f>D38+C38</f>
        <v>7.07</v>
      </c>
      <c r="F38" s="111">
        <f>F$34*E38</f>
        <v>7.0699999999999999E-2</v>
      </c>
      <c r="G38" s="111">
        <f>F38+E38</f>
        <v>7.1407000000000007</v>
      </c>
      <c r="H38" s="111">
        <f>H$34*G38</f>
        <v>7.1407000000000012E-2</v>
      </c>
      <c r="I38" s="112">
        <f>H38+G38</f>
        <v>7.2121070000000005</v>
      </c>
    </row>
    <row r="39" spans="1:9" x14ac:dyDescent="0.2">
      <c r="A39" s="122" t="s">
        <v>70</v>
      </c>
      <c r="B39" s="95" t="s">
        <v>44</v>
      </c>
      <c r="C39" s="96">
        <f>+LOGISTICA!C29</f>
        <v>7</v>
      </c>
      <c r="D39" s="96">
        <f t="shared" si="38"/>
        <v>7.0000000000000007E-2</v>
      </c>
      <c r="E39" s="96">
        <f t="shared" si="41"/>
        <v>7.07</v>
      </c>
      <c r="F39" s="96">
        <f t="shared" si="39"/>
        <v>7.0699999999999999E-2</v>
      </c>
      <c r="G39" s="96">
        <f t="shared" si="42"/>
        <v>7.1407000000000007</v>
      </c>
      <c r="H39" s="96">
        <f t="shared" si="40"/>
        <v>7.1407000000000012E-2</v>
      </c>
      <c r="I39" s="98">
        <f t="shared" si="43"/>
        <v>7.2121070000000005</v>
      </c>
    </row>
    <row r="40" spans="1:9" x14ac:dyDescent="0.2">
      <c r="A40" s="122" t="s">
        <v>71</v>
      </c>
      <c r="B40" s="95" t="s">
        <v>44</v>
      </c>
      <c r="C40" s="96">
        <f>+LOGISTICA!C38</f>
        <v>8</v>
      </c>
      <c r="D40" s="96">
        <f t="shared" si="38"/>
        <v>0.08</v>
      </c>
      <c r="E40" s="96">
        <f t="shared" si="41"/>
        <v>8.08</v>
      </c>
      <c r="F40" s="96">
        <f t="shared" si="39"/>
        <v>8.0799999999999997E-2</v>
      </c>
      <c r="G40" s="96">
        <f t="shared" si="42"/>
        <v>8.1608000000000001</v>
      </c>
      <c r="H40" s="96">
        <f t="shared" si="40"/>
        <v>8.1608E-2</v>
      </c>
      <c r="I40" s="98">
        <f t="shared" si="43"/>
        <v>8.2424079999999993</v>
      </c>
    </row>
    <row r="41" spans="1:9" x14ac:dyDescent="0.2">
      <c r="A41" s="122" t="s">
        <v>55</v>
      </c>
      <c r="B41" s="95" t="s">
        <v>44</v>
      </c>
      <c r="C41" s="96">
        <f>+LOGISTICA!C47</f>
        <v>7</v>
      </c>
      <c r="D41" s="96">
        <f t="shared" si="38"/>
        <v>7.0000000000000007E-2</v>
      </c>
      <c r="E41" s="96">
        <f t="shared" si="41"/>
        <v>7.07</v>
      </c>
      <c r="F41" s="96">
        <f t="shared" si="39"/>
        <v>7.0699999999999999E-2</v>
      </c>
      <c r="G41" s="96">
        <f t="shared" si="42"/>
        <v>7.1407000000000007</v>
      </c>
      <c r="H41" s="96">
        <f t="shared" si="40"/>
        <v>7.1407000000000012E-2</v>
      </c>
      <c r="I41" s="98">
        <f t="shared" si="43"/>
        <v>7.2121070000000005</v>
      </c>
    </row>
    <row r="42" spans="1:9" x14ac:dyDescent="0.2">
      <c r="A42" s="199" t="s">
        <v>98</v>
      </c>
      <c r="B42" s="110" t="s">
        <v>44</v>
      </c>
      <c r="C42" s="111">
        <f>LOGISTICA!C47</f>
        <v>7</v>
      </c>
      <c r="D42" s="111">
        <f>D$34*C42</f>
        <v>7.0000000000000007E-2</v>
      </c>
      <c r="E42" s="111">
        <f>D42+C42</f>
        <v>7.07</v>
      </c>
      <c r="F42" s="111">
        <f>F$34*E42</f>
        <v>7.0699999999999999E-2</v>
      </c>
      <c r="G42" s="111">
        <f>F42+E42</f>
        <v>7.1407000000000007</v>
      </c>
      <c r="H42" s="111">
        <f>H$34*G42</f>
        <v>7.1407000000000012E-2</v>
      </c>
      <c r="I42" s="112">
        <f>H42+G42</f>
        <v>7.2121070000000005</v>
      </c>
    </row>
    <row r="43" spans="1:9" x14ac:dyDescent="0.2">
      <c r="A43" s="122" t="s">
        <v>82</v>
      </c>
      <c r="B43" s="95" t="s">
        <v>44</v>
      </c>
      <c r="C43" s="96">
        <f>+LOGISTICA!C56</f>
        <v>8</v>
      </c>
      <c r="D43" s="96">
        <f t="shared" si="38"/>
        <v>0.08</v>
      </c>
      <c r="E43" s="96">
        <f t="shared" si="41"/>
        <v>8.08</v>
      </c>
      <c r="F43" s="96">
        <f t="shared" si="39"/>
        <v>8.0799999999999997E-2</v>
      </c>
      <c r="G43" s="96">
        <f t="shared" si="42"/>
        <v>8.1608000000000001</v>
      </c>
      <c r="H43" s="96">
        <f t="shared" si="40"/>
        <v>8.1608E-2</v>
      </c>
      <c r="I43" s="98">
        <f t="shared" si="43"/>
        <v>8.2424079999999993</v>
      </c>
    </row>
    <row r="44" spans="1:9" x14ac:dyDescent="0.2">
      <c r="A44" s="122" t="s">
        <v>56</v>
      </c>
      <c r="B44" s="95" t="s">
        <v>44</v>
      </c>
      <c r="C44" s="96">
        <f>+LOGISTICA!C65</f>
        <v>7</v>
      </c>
      <c r="D44" s="96">
        <f t="shared" si="38"/>
        <v>7.0000000000000007E-2</v>
      </c>
      <c r="E44" s="96">
        <f t="shared" si="41"/>
        <v>7.07</v>
      </c>
      <c r="F44" s="96">
        <f t="shared" si="39"/>
        <v>7.0699999999999999E-2</v>
      </c>
      <c r="G44" s="96">
        <f t="shared" si="42"/>
        <v>7.1407000000000007</v>
      </c>
      <c r="H44" s="96">
        <f t="shared" si="40"/>
        <v>7.1407000000000012E-2</v>
      </c>
      <c r="I44" s="98">
        <f t="shared" si="43"/>
        <v>7.2121070000000005</v>
      </c>
    </row>
    <row r="45" spans="1:9" x14ac:dyDescent="0.2">
      <c r="A45" s="199" t="s">
        <v>99</v>
      </c>
      <c r="B45" s="110" t="s">
        <v>44</v>
      </c>
      <c r="C45" s="111">
        <f>LOGISTICA!C65</f>
        <v>7</v>
      </c>
      <c r="D45" s="111">
        <f>D$34*C45</f>
        <v>7.0000000000000007E-2</v>
      </c>
      <c r="E45" s="111">
        <f>D45+C45</f>
        <v>7.07</v>
      </c>
      <c r="F45" s="111">
        <f>F$34*E45</f>
        <v>7.0699999999999999E-2</v>
      </c>
      <c r="G45" s="111">
        <f>F45+E45</f>
        <v>7.1407000000000007</v>
      </c>
      <c r="H45" s="111">
        <f>H$34*G45</f>
        <v>7.1407000000000012E-2</v>
      </c>
      <c r="I45" s="112">
        <f>H45+G45</f>
        <v>7.2121070000000005</v>
      </c>
    </row>
    <row r="46" spans="1:9" ht="13.5" thickBot="1" x14ac:dyDescent="0.25">
      <c r="A46" s="124" t="s">
        <v>83</v>
      </c>
      <c r="B46" s="99" t="s">
        <v>44</v>
      </c>
      <c r="C46" s="125">
        <f>+LOGISTICA!C74</f>
        <v>8</v>
      </c>
      <c r="D46" s="125">
        <f t="shared" si="38"/>
        <v>0.08</v>
      </c>
      <c r="E46" s="125">
        <f t="shared" si="41"/>
        <v>8.08</v>
      </c>
      <c r="F46" s="125">
        <f t="shared" si="39"/>
        <v>8.0799999999999997E-2</v>
      </c>
      <c r="G46" s="125">
        <f t="shared" si="42"/>
        <v>8.1608000000000001</v>
      </c>
      <c r="H46" s="125">
        <f t="shared" si="40"/>
        <v>8.1608E-2</v>
      </c>
      <c r="I46" s="126">
        <f t="shared" si="43"/>
        <v>8.2424079999999993</v>
      </c>
    </row>
    <row r="48" spans="1:9" x14ac:dyDescent="0.2">
      <c r="E48" s="24"/>
      <c r="F48" s="22"/>
      <c r="G48" s="24"/>
      <c r="H48" s="22"/>
    </row>
    <row r="49" spans="5:8" x14ac:dyDescent="0.2">
      <c r="E49" s="24"/>
      <c r="F49" s="23"/>
      <c r="G49" s="24"/>
      <c r="H49" s="23"/>
    </row>
    <row r="50" spans="5:8" x14ac:dyDescent="0.2">
      <c r="E50" s="24"/>
      <c r="F50" s="23"/>
      <c r="G50" s="24"/>
      <c r="H50" s="23"/>
    </row>
    <row r="51" spans="5:8" x14ac:dyDescent="0.2">
      <c r="E51" s="24"/>
      <c r="F51" s="23"/>
      <c r="G51" s="24"/>
      <c r="H51" s="23"/>
    </row>
    <row r="52" spans="5:8" x14ac:dyDescent="0.2">
      <c r="E52" s="24"/>
      <c r="F52" s="23"/>
      <c r="G52" s="24"/>
      <c r="H52" s="23"/>
    </row>
    <row r="53" spans="5:8" x14ac:dyDescent="0.2">
      <c r="E53" s="24"/>
      <c r="F53" s="23"/>
      <c r="G53" s="24"/>
      <c r="H53" s="23"/>
    </row>
    <row r="54" spans="5:8" x14ac:dyDescent="0.2">
      <c r="E54" s="24"/>
      <c r="F54" s="23"/>
      <c r="G54" s="24"/>
      <c r="H54" s="23"/>
    </row>
    <row r="55" spans="5:8" x14ac:dyDescent="0.2">
      <c r="E55" s="24"/>
      <c r="F55" s="23"/>
      <c r="G55" s="24"/>
      <c r="H55" s="23"/>
    </row>
    <row r="56" spans="5:8" x14ac:dyDescent="0.2">
      <c r="E56" s="24"/>
      <c r="F56" s="23"/>
      <c r="G56" s="24"/>
      <c r="H56" s="23"/>
    </row>
    <row r="57" spans="5:8" x14ac:dyDescent="0.2">
      <c r="E57" s="24"/>
      <c r="F57" s="23"/>
      <c r="G57" s="24"/>
      <c r="H57" s="23"/>
    </row>
    <row r="58" spans="5:8" x14ac:dyDescent="0.2">
      <c r="E58" s="24"/>
      <c r="F58" s="23"/>
      <c r="G58" s="24"/>
      <c r="H58" s="23"/>
    </row>
  </sheetData>
  <mergeCells count="15">
    <mergeCell ref="E3:E4"/>
    <mergeCell ref="G3:G4"/>
    <mergeCell ref="B3:B4"/>
    <mergeCell ref="E33:E34"/>
    <mergeCell ref="G33:G34"/>
    <mergeCell ref="B18:B19"/>
    <mergeCell ref="C18:C19"/>
    <mergeCell ref="E18:E19"/>
    <mergeCell ref="G18:G19"/>
    <mergeCell ref="B33:B34"/>
    <mergeCell ref="A3:A4"/>
    <mergeCell ref="A18:A19"/>
    <mergeCell ref="A33:A34"/>
    <mergeCell ref="C3:C4"/>
    <mergeCell ref="C33:C34"/>
  </mergeCells>
  <phoneticPr fontId="13" type="noConversion"/>
  <pageMargins left="0.74803149606299213" right="0.74803149606299213" top="0.98425196850393704" bottom="0.98425196850393704" header="0" footer="0"/>
  <pageSetup scale="76" orientation="landscape" r:id="rId1"/>
  <headerFooter alignWithMargins="0"/>
  <ignoredErrors>
    <ignoredError sqref="F5:H5 E20:H20 E35:I3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40"/>
  <sheetViews>
    <sheetView topLeftCell="A16" workbookViewId="0">
      <selection activeCell="E37" sqref="E37"/>
    </sheetView>
  </sheetViews>
  <sheetFormatPr baseColWidth="10" defaultRowHeight="12.75" x14ac:dyDescent="0.2"/>
  <cols>
    <col min="1" max="1" width="27" customWidth="1"/>
    <col min="2" max="2" width="41.5703125" customWidth="1"/>
  </cols>
  <sheetData>
    <row r="2" spans="1:4" ht="13.5" thickBot="1" x14ac:dyDescent="0.25"/>
    <row r="3" spans="1:4" x14ac:dyDescent="0.2">
      <c r="A3" s="193" t="s">
        <v>43</v>
      </c>
      <c r="B3" s="195" t="s">
        <v>39</v>
      </c>
      <c r="C3" s="193" t="s">
        <v>53</v>
      </c>
      <c r="D3" s="197" t="s">
        <v>81</v>
      </c>
    </row>
    <row r="4" spans="1:4" ht="13.5" thickBot="1" x14ac:dyDescent="0.25">
      <c r="A4" s="194"/>
      <c r="B4" s="196"/>
      <c r="C4" s="194"/>
      <c r="D4" s="198"/>
    </row>
    <row r="5" spans="1:4" x14ac:dyDescent="0.2">
      <c r="A5" s="102" t="s">
        <v>68</v>
      </c>
      <c r="B5" s="103" t="s">
        <v>84</v>
      </c>
      <c r="C5" s="103" t="s">
        <v>54</v>
      </c>
      <c r="D5" s="104">
        <f>+'ADM Y UTILIDADES'!I5+'ADM Y UTILIDADES'!I20+'ADM Y UTILIDADES'!I35</f>
        <v>10.808716074166666</v>
      </c>
    </row>
    <row r="6" spans="1:4" x14ac:dyDescent="0.2">
      <c r="A6" s="113" t="s">
        <v>91</v>
      </c>
      <c r="B6" s="114" t="s">
        <v>97</v>
      </c>
      <c r="C6" s="114" t="s">
        <v>54</v>
      </c>
      <c r="D6" s="115">
        <f>+'ADM Y UTILIDADES'!I6+'ADM Y UTILIDADES'!I21+'ADM Y UTILIDADES'!I36</f>
        <v>10.883126701944445</v>
      </c>
    </row>
    <row r="7" spans="1:4" x14ac:dyDescent="0.2">
      <c r="A7" s="113" t="s">
        <v>69</v>
      </c>
      <c r="B7" s="114" t="s">
        <v>84</v>
      </c>
      <c r="C7" s="114" t="s">
        <v>54</v>
      </c>
      <c r="D7" s="115">
        <f>+'ADM Y UTILIDADES'!I7+'ADM Y UTILIDADES'!I22+'ADM Y UTILIDADES'!I37</f>
        <v>10.808716074166666</v>
      </c>
    </row>
    <row r="8" spans="1:4" x14ac:dyDescent="0.2">
      <c r="A8" s="202" t="s">
        <v>100</v>
      </c>
      <c r="B8" s="114" t="s">
        <v>97</v>
      </c>
      <c r="C8" s="114" t="s">
        <v>54</v>
      </c>
      <c r="D8" s="115">
        <f>+'ADM Y UTILIDADES'!I8+'ADM Y UTILIDADES'!I23+'ADM Y UTILIDADES'!I38</f>
        <v>10.883126701944445</v>
      </c>
    </row>
    <row r="9" spans="1:4" x14ac:dyDescent="0.2">
      <c r="A9" s="100" t="s">
        <v>70</v>
      </c>
      <c r="B9" s="101" t="s">
        <v>84</v>
      </c>
      <c r="C9" s="101" t="s">
        <v>54</v>
      </c>
      <c r="D9" s="105">
        <f>+'ADM Y UTILIDADES'!I9+'ADM Y UTILIDADES'!I24+'ADM Y UTILIDADES'!I39</f>
        <v>10.808716074166666</v>
      </c>
    </row>
    <row r="10" spans="1:4" x14ac:dyDescent="0.2">
      <c r="A10" s="100" t="s">
        <v>71</v>
      </c>
      <c r="B10" s="101" t="s">
        <v>84</v>
      </c>
      <c r="C10" s="101" t="s">
        <v>54</v>
      </c>
      <c r="D10" s="105">
        <f>+'ADM Y UTILIDADES'!I10+'ADM Y UTILIDADES'!I25+'ADM Y UTILIDADES'!I40</f>
        <v>11.839017074166666</v>
      </c>
    </row>
    <row r="11" spans="1:4" x14ac:dyDescent="0.2">
      <c r="A11" s="100" t="s">
        <v>55</v>
      </c>
      <c r="B11" s="101" t="s">
        <v>84</v>
      </c>
      <c r="C11" s="101" t="s">
        <v>54</v>
      </c>
      <c r="D11" s="105">
        <f>+'ADM Y UTILIDADES'!I11+'ADM Y UTILIDADES'!I26+'ADM Y UTILIDADES'!I41</f>
        <v>10.808716074166666</v>
      </c>
    </row>
    <row r="12" spans="1:4" x14ac:dyDescent="0.2">
      <c r="A12" s="202" t="s">
        <v>98</v>
      </c>
      <c r="B12" s="114" t="s">
        <v>97</v>
      </c>
      <c r="C12" s="114" t="s">
        <v>54</v>
      </c>
      <c r="D12" s="115">
        <f>+'ADM Y UTILIDADES'!I12+'ADM Y UTILIDADES'!I27+'ADM Y UTILIDADES'!I42</f>
        <v>10.883126701944445</v>
      </c>
    </row>
    <row r="13" spans="1:4" x14ac:dyDescent="0.2">
      <c r="A13" s="203" t="s">
        <v>113</v>
      </c>
      <c r="B13" s="101" t="s">
        <v>85</v>
      </c>
      <c r="C13" s="101" t="s">
        <v>54</v>
      </c>
      <c r="D13" s="105">
        <f>+'ADM Y UTILIDADES'!I13+'ADM Y UTILIDADES'!I28+'ADM Y UTILIDADES'!I43</f>
        <v>11.753158657499998</v>
      </c>
    </row>
    <row r="14" spans="1:4" x14ac:dyDescent="0.2">
      <c r="A14" s="100" t="s">
        <v>56</v>
      </c>
      <c r="B14" s="101" t="s">
        <v>84</v>
      </c>
      <c r="C14" s="101" t="s">
        <v>54</v>
      </c>
      <c r="D14" s="105">
        <f>+'ADM Y UTILIDADES'!I14+'ADM Y UTILIDADES'!I29+'ADM Y UTILIDADES'!I44</f>
        <v>10.808716074166666</v>
      </c>
    </row>
    <row r="15" spans="1:4" x14ac:dyDescent="0.2">
      <c r="A15" s="202" t="s">
        <v>99</v>
      </c>
      <c r="B15" s="114" t="s">
        <v>97</v>
      </c>
      <c r="C15" s="114" t="s">
        <v>54</v>
      </c>
      <c r="D15" s="115">
        <f>+'ADM Y UTILIDADES'!I15+'ADM Y UTILIDADES'!I30+'ADM Y UTILIDADES'!I45</f>
        <v>10.883126701944445</v>
      </c>
    </row>
    <row r="16" spans="1:4" ht="13.5" thickBot="1" x14ac:dyDescent="0.25">
      <c r="A16" s="133" t="s">
        <v>83</v>
      </c>
      <c r="B16" s="134" t="s">
        <v>85</v>
      </c>
      <c r="C16" s="134" t="s">
        <v>54</v>
      </c>
      <c r="D16" s="135">
        <f>+'ADM Y UTILIDADES'!I16+'ADM Y UTILIDADES'!I31+'ADM Y UTILIDADES'!I46</f>
        <v>11.753158657499998</v>
      </c>
    </row>
    <row r="17" spans="1:4" x14ac:dyDescent="0.2">
      <c r="A17" s="102" t="s">
        <v>68</v>
      </c>
      <c r="B17" s="103" t="s">
        <v>84</v>
      </c>
      <c r="C17" s="103" t="s">
        <v>86</v>
      </c>
      <c r="D17" s="104">
        <f>+D5/30*7</f>
        <v>2.5220337506388888</v>
      </c>
    </row>
    <row r="18" spans="1:4" x14ac:dyDescent="0.2">
      <c r="A18" s="113" t="s">
        <v>91</v>
      </c>
      <c r="B18" s="114" t="s">
        <v>97</v>
      </c>
      <c r="C18" s="114" t="s">
        <v>86</v>
      </c>
      <c r="D18" s="115">
        <f t="shared" ref="D18:D28" si="0">+D6/30*7</f>
        <v>2.5393962304537037</v>
      </c>
    </row>
    <row r="19" spans="1:4" x14ac:dyDescent="0.2">
      <c r="A19" s="113" t="s">
        <v>69</v>
      </c>
      <c r="B19" s="114" t="s">
        <v>84</v>
      </c>
      <c r="C19" s="114" t="s">
        <v>86</v>
      </c>
      <c r="D19" s="115">
        <f t="shared" si="0"/>
        <v>2.5220337506388888</v>
      </c>
    </row>
    <row r="20" spans="1:4" x14ac:dyDescent="0.2">
      <c r="A20" s="202" t="s">
        <v>100</v>
      </c>
      <c r="B20" s="114" t="s">
        <v>97</v>
      </c>
      <c r="C20" s="114" t="s">
        <v>86</v>
      </c>
      <c r="D20" s="115">
        <f t="shared" si="0"/>
        <v>2.5393962304537037</v>
      </c>
    </row>
    <row r="21" spans="1:4" x14ac:dyDescent="0.2">
      <c r="A21" s="100" t="s">
        <v>70</v>
      </c>
      <c r="B21" s="101" t="s">
        <v>84</v>
      </c>
      <c r="C21" s="101" t="s">
        <v>86</v>
      </c>
      <c r="D21" s="105">
        <f t="shared" si="0"/>
        <v>2.5220337506388888</v>
      </c>
    </row>
    <row r="22" spans="1:4" x14ac:dyDescent="0.2">
      <c r="A22" s="100" t="s">
        <v>71</v>
      </c>
      <c r="B22" s="101" t="s">
        <v>84</v>
      </c>
      <c r="C22" s="101" t="s">
        <v>86</v>
      </c>
      <c r="D22" s="105">
        <f t="shared" si="0"/>
        <v>2.7624373173055554</v>
      </c>
    </row>
    <row r="23" spans="1:4" x14ac:dyDescent="0.2">
      <c r="A23" s="100" t="s">
        <v>55</v>
      </c>
      <c r="B23" s="101" t="s">
        <v>84</v>
      </c>
      <c r="C23" s="101" t="s">
        <v>86</v>
      </c>
      <c r="D23" s="105">
        <f t="shared" si="0"/>
        <v>2.5220337506388888</v>
      </c>
    </row>
    <row r="24" spans="1:4" x14ac:dyDescent="0.2">
      <c r="A24" s="202" t="s">
        <v>98</v>
      </c>
      <c r="B24" s="114" t="s">
        <v>97</v>
      </c>
      <c r="C24" s="114" t="s">
        <v>86</v>
      </c>
      <c r="D24" s="115">
        <f t="shared" si="0"/>
        <v>2.5393962304537037</v>
      </c>
    </row>
    <row r="25" spans="1:4" x14ac:dyDescent="0.2">
      <c r="A25" s="203" t="s">
        <v>113</v>
      </c>
      <c r="B25" s="101" t="s">
        <v>85</v>
      </c>
      <c r="C25" s="101" t="s">
        <v>86</v>
      </c>
      <c r="D25" s="105">
        <f t="shared" si="0"/>
        <v>2.7424036867499999</v>
      </c>
    </row>
    <row r="26" spans="1:4" x14ac:dyDescent="0.2">
      <c r="A26" s="100" t="s">
        <v>56</v>
      </c>
      <c r="B26" s="101" t="s">
        <v>84</v>
      </c>
      <c r="C26" s="101" t="s">
        <v>86</v>
      </c>
      <c r="D26" s="105">
        <f t="shared" si="0"/>
        <v>2.5220337506388888</v>
      </c>
    </row>
    <row r="27" spans="1:4" x14ac:dyDescent="0.2">
      <c r="A27" s="202" t="s">
        <v>99</v>
      </c>
      <c r="B27" s="114" t="s">
        <v>97</v>
      </c>
      <c r="C27" s="114" t="s">
        <v>86</v>
      </c>
      <c r="D27" s="115">
        <f t="shared" si="0"/>
        <v>2.5393962304537037</v>
      </c>
    </row>
    <row r="28" spans="1:4" ht="13.5" thickBot="1" x14ac:dyDescent="0.25">
      <c r="A28" s="133" t="s">
        <v>83</v>
      </c>
      <c r="B28" s="134" t="s">
        <v>85</v>
      </c>
      <c r="C28" s="134" t="s">
        <v>86</v>
      </c>
      <c r="D28" s="135">
        <f t="shared" si="0"/>
        <v>2.7424036867499999</v>
      </c>
    </row>
    <row r="29" spans="1:4" x14ac:dyDescent="0.2">
      <c r="A29" s="102" t="s">
        <v>68</v>
      </c>
      <c r="B29" s="103" t="s">
        <v>84</v>
      </c>
      <c r="C29" s="103" t="s">
        <v>87</v>
      </c>
      <c r="D29" s="104">
        <f>+D5/30</f>
        <v>0.36029053580555553</v>
      </c>
    </row>
    <row r="30" spans="1:4" x14ac:dyDescent="0.2">
      <c r="A30" s="113" t="s">
        <v>91</v>
      </c>
      <c r="B30" s="114" t="s">
        <v>97</v>
      </c>
      <c r="C30" s="114" t="s">
        <v>87</v>
      </c>
      <c r="D30" s="115">
        <f t="shared" ref="D30:D40" si="1">+D6/30</f>
        <v>0.36277089006481483</v>
      </c>
    </row>
    <row r="31" spans="1:4" x14ac:dyDescent="0.2">
      <c r="A31" s="113" t="s">
        <v>69</v>
      </c>
      <c r="B31" s="114" t="s">
        <v>84</v>
      </c>
      <c r="C31" s="114" t="s">
        <v>87</v>
      </c>
      <c r="D31" s="115">
        <f t="shared" si="1"/>
        <v>0.36029053580555553</v>
      </c>
    </row>
    <row r="32" spans="1:4" x14ac:dyDescent="0.2">
      <c r="A32" s="202" t="s">
        <v>100</v>
      </c>
      <c r="B32" s="114" t="s">
        <v>97</v>
      </c>
      <c r="C32" s="114" t="s">
        <v>87</v>
      </c>
      <c r="D32" s="115">
        <f t="shared" si="1"/>
        <v>0.36277089006481483</v>
      </c>
    </row>
    <row r="33" spans="1:4" x14ac:dyDescent="0.2">
      <c r="A33" s="100" t="s">
        <v>70</v>
      </c>
      <c r="B33" s="101" t="s">
        <v>84</v>
      </c>
      <c r="C33" s="101" t="s">
        <v>87</v>
      </c>
      <c r="D33" s="105">
        <f t="shared" si="1"/>
        <v>0.36029053580555553</v>
      </c>
    </row>
    <row r="34" spans="1:4" x14ac:dyDescent="0.2">
      <c r="A34" s="100" t="s">
        <v>71</v>
      </c>
      <c r="B34" s="101" t="s">
        <v>84</v>
      </c>
      <c r="C34" s="101" t="s">
        <v>87</v>
      </c>
      <c r="D34" s="105">
        <f t="shared" si="1"/>
        <v>0.39463390247222219</v>
      </c>
    </row>
    <row r="35" spans="1:4" x14ac:dyDescent="0.2">
      <c r="A35" s="100" t="s">
        <v>55</v>
      </c>
      <c r="B35" s="101" t="s">
        <v>84</v>
      </c>
      <c r="C35" s="101" t="s">
        <v>87</v>
      </c>
      <c r="D35" s="105">
        <f t="shared" si="1"/>
        <v>0.36029053580555553</v>
      </c>
    </row>
    <row r="36" spans="1:4" x14ac:dyDescent="0.2">
      <c r="A36" s="202" t="s">
        <v>98</v>
      </c>
      <c r="B36" s="114" t="s">
        <v>97</v>
      </c>
      <c r="C36" s="114" t="s">
        <v>87</v>
      </c>
      <c r="D36" s="115">
        <f t="shared" si="1"/>
        <v>0.36277089006481483</v>
      </c>
    </row>
    <row r="37" spans="1:4" x14ac:dyDescent="0.2">
      <c r="A37" s="203" t="s">
        <v>113</v>
      </c>
      <c r="B37" s="101" t="s">
        <v>85</v>
      </c>
      <c r="C37" s="101" t="s">
        <v>87</v>
      </c>
      <c r="D37" s="105">
        <f t="shared" si="1"/>
        <v>0.39177195524999997</v>
      </c>
    </row>
    <row r="38" spans="1:4" x14ac:dyDescent="0.2">
      <c r="A38" s="100" t="s">
        <v>56</v>
      </c>
      <c r="B38" s="101" t="s">
        <v>84</v>
      </c>
      <c r="C38" s="101" t="s">
        <v>87</v>
      </c>
      <c r="D38" s="105">
        <f t="shared" si="1"/>
        <v>0.36029053580555553</v>
      </c>
    </row>
    <row r="39" spans="1:4" x14ac:dyDescent="0.2">
      <c r="A39" s="202" t="s">
        <v>99</v>
      </c>
      <c r="B39" s="114" t="s">
        <v>97</v>
      </c>
      <c r="C39" s="114" t="s">
        <v>87</v>
      </c>
      <c r="D39" s="115">
        <f t="shared" si="1"/>
        <v>0.36277089006481483</v>
      </c>
    </row>
    <row r="40" spans="1:4" ht="13.5" thickBot="1" x14ac:dyDescent="0.25">
      <c r="A40" s="133" t="s">
        <v>83</v>
      </c>
      <c r="B40" s="134" t="s">
        <v>85</v>
      </c>
      <c r="C40" s="134" t="s">
        <v>87</v>
      </c>
      <c r="D40" s="135">
        <f t="shared" si="1"/>
        <v>0.39177195524999997</v>
      </c>
    </row>
  </sheetData>
  <mergeCells count="4">
    <mergeCell ref="A3:A4"/>
    <mergeCell ref="B3:B4"/>
    <mergeCell ref="D3:D4"/>
    <mergeCell ref="C3:C4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2</vt:lpstr>
      <vt:lpstr>'ADM Y UTILIDADES'!Área_de_impresión</vt:lpstr>
      <vt:lpstr>'INSTR-HERR'!Área_de_impresión</vt:lpstr>
      <vt:lpstr>LOGISTICA!Área_de_impresión</vt:lpstr>
      <vt:lpstr>'RESUMEN REGION 2'!Área_de_impresión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Nelson Fernandez</cp:lastModifiedBy>
  <cp:lastPrinted>2013-04-03T19:27:24Z</cp:lastPrinted>
  <dcterms:created xsi:type="dcterms:W3CDTF">2006-10-21T16:32:25Z</dcterms:created>
  <dcterms:modified xsi:type="dcterms:W3CDTF">2015-10-02T20:07:01Z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-1824665914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